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rnests.dreimanis\Downloads\"/>
    </mc:Choice>
  </mc:AlternateContent>
  <xr:revisionPtr revIDLastSave="0" documentId="13_ncr:1_{3B35EC6B-4CF4-43AA-A4F5-23674A25D314}" xr6:coauthVersionLast="47" xr6:coauthVersionMax="47" xr10:uidLastSave="{00000000-0000-0000-0000-000000000000}"/>
  <bookViews>
    <workbookView xWindow="-120" yWindow="-120" windowWidth="27690" windowHeight="16440" tabRatio="599" xr2:uid="{00000000-000D-0000-FFFF-FFFF00000000}"/>
  </bookViews>
  <sheets>
    <sheet name="Start_here" sheetId="5" r:id="rId1"/>
    <sheet name="Aranet Basic HW setup Base_1" sheetId="1" r:id="rId2"/>
    <sheet name="Aranet Cloud Connectivity" sheetId="3" r:id="rId3"/>
    <sheet name="30MHz" sheetId="7" r:id="rId4"/>
    <sheet name="Aranet Cloud Configuration" sheetId="4" state="hidden" r:id="rId5"/>
    <sheet name="Classifiers" sheetId="6" state="hidden" r:id="rId6"/>
  </sheets>
  <definedNames>
    <definedName name="_xlnm._FilterDatabase" localSheetId="1" hidden="1">'Aranet Basic HW setup Base_1'!$B$156:$C$156</definedName>
    <definedName name="Acceleration">Classifiers!$I$58:$I$60</definedName>
    <definedName name="Concentration">Classifiers!$I$52:$I$53</definedName>
    <definedName name="Conductivity">Classifiers!$I$66:$I$67</definedName>
    <definedName name="Conversion">Classifiers!$F$6:$F$8</definedName>
    <definedName name="Current">Classifiers!$I$18:$I$18</definedName>
    <definedName name="Diameter">Classifiers!$I$34:$I$40</definedName>
    <definedName name="Diff.Pressure">Classifiers!$I$15:$I$17</definedName>
    <definedName name="Distance">Classifiers!$I$20:$I$26</definedName>
    <definedName name="Energy">Classifiers!$I$61:$I$64</definedName>
    <definedName name="Flow">Classifiers!$I$71:$I$74</definedName>
    <definedName name="Force">Classifiers!$I$44:$I$46</definedName>
    <definedName name="Humidity">Classifiers!$I$9:$I$9</definedName>
    <definedName name="Illuminance">Classifiers!$I$70:$I$70</definedName>
    <definedName name="Level">Classifiers!$I$27:$I$33</definedName>
    <definedName name="Power">Classifiers!$I$68:$I$69</definedName>
    <definedName name="PPFD">Classifiers!$I$82:$I$82</definedName>
    <definedName name="Pressure">Classifiers!$I$10:$I$14</definedName>
    <definedName name="PulseCounter">Classifiers!$H$32:$H$57</definedName>
    <definedName name="Radioactivity">Classifiers!$I$80:$I$81</definedName>
    <definedName name="Resistance">Classifiers!$I$65:$I$65</definedName>
    <definedName name="Rockwool">Classifiers!$G$8</definedName>
    <definedName name="Speed">Classifiers!$I$47:$I$51</definedName>
    <definedName name="Temperature">Classifiers!$I$6:$I$8</definedName>
    <definedName name="Torque">Classifiers!$I$54:$I$57</definedName>
    <definedName name="Transmitter">Classifiers!$H$6:$H$31</definedName>
    <definedName name="Voltage">Classifiers!$I$19:$I$19</definedName>
    <definedName name="Volume">Classifiers!$I$75:$I$79</definedName>
    <definedName name="VWC">Classifiers!$G$6:$G$11</definedName>
    <definedName name="Weight">Classifiers!$I$41:$I$43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7" i="1"/>
  <c r="E142" i="1"/>
  <c r="F6" i="1"/>
  <c r="B25" i="1"/>
  <c r="B26" i="1" s="1"/>
  <c r="B27" i="1" s="1"/>
  <c r="B28" i="1" s="1"/>
  <c r="B29" i="1" s="1"/>
  <c r="B30" i="1" s="1"/>
  <c r="B31" i="1" s="1"/>
  <c r="B32" i="1" s="1"/>
  <c r="B33" i="1" s="1"/>
  <c r="C38" i="1"/>
  <c r="B39" i="1"/>
  <c r="C39" i="1" s="1"/>
  <c r="A7" i="1"/>
  <c r="E8" i="1"/>
  <c r="F8" i="1" s="1"/>
  <c r="F143" i="1" l="1"/>
  <c r="F144" i="1"/>
  <c r="B40" i="1"/>
  <c r="C40" i="1" l="1"/>
  <c r="B41" i="1"/>
  <c r="B42" i="1" l="1"/>
  <c r="B43" i="1" s="1"/>
  <c r="C41" i="1"/>
  <c r="C42" i="1" l="1"/>
  <c r="B44" i="1" l="1"/>
  <c r="C43" i="1"/>
  <c r="B45" i="1" l="1"/>
  <c r="C44" i="1"/>
  <c r="B46" i="1" l="1"/>
  <c r="C45" i="1"/>
  <c r="B47" i="1" l="1"/>
  <c r="C46" i="1"/>
  <c r="B48" i="1" l="1"/>
  <c r="C47" i="1"/>
  <c r="B49" i="1" l="1"/>
  <c r="C48" i="1"/>
  <c r="B50" i="1" l="1"/>
  <c r="C49" i="1"/>
  <c r="B51" i="1" l="1"/>
  <c r="C50" i="1"/>
  <c r="B52" i="1" l="1"/>
  <c r="C51" i="1"/>
  <c r="B53" i="1" l="1"/>
  <c r="C52" i="1"/>
  <c r="B54" i="1" l="1"/>
  <c r="C53" i="1"/>
  <c r="B55" i="1" l="1"/>
  <c r="C54" i="1"/>
  <c r="B56" i="1" l="1"/>
  <c r="C55" i="1"/>
  <c r="B57" i="1" l="1"/>
  <c r="C56" i="1"/>
  <c r="B58" i="1" l="1"/>
  <c r="C57" i="1"/>
  <c r="B59" i="1" l="1"/>
  <c r="B60" i="1" s="1"/>
  <c r="C60" i="1" s="1"/>
  <c r="C58" i="1"/>
  <c r="C59" i="1" l="1"/>
  <c r="B61" i="1" l="1"/>
  <c r="B62" i="1" l="1"/>
  <c r="C61" i="1"/>
  <c r="B63" i="1" l="1"/>
  <c r="C62" i="1"/>
  <c r="B64" i="1" l="1"/>
  <c r="C63" i="1"/>
  <c r="B65" i="1" l="1"/>
  <c r="C64" i="1"/>
  <c r="B66" i="1" l="1"/>
  <c r="C65" i="1"/>
  <c r="B67" i="1" l="1"/>
  <c r="C66" i="1"/>
  <c r="B68" i="1" l="1"/>
  <c r="C67" i="1"/>
  <c r="B69" i="1" l="1"/>
  <c r="C68" i="1"/>
  <c r="B70" i="1" l="1"/>
  <c r="C69" i="1"/>
  <c r="B71" i="1" l="1"/>
  <c r="C70" i="1"/>
  <c r="B72" i="1" l="1"/>
  <c r="C71" i="1"/>
  <c r="B73" i="1" l="1"/>
  <c r="C72" i="1"/>
  <c r="B74" i="1" l="1"/>
  <c r="C73" i="1"/>
  <c r="B75" i="1" l="1"/>
  <c r="C74" i="1"/>
  <c r="B76" i="1" l="1"/>
  <c r="C75" i="1"/>
  <c r="B77" i="1" l="1"/>
  <c r="C76" i="1"/>
  <c r="B78" i="1" l="1"/>
  <c r="C77" i="1"/>
  <c r="B79" i="1" l="1"/>
  <c r="C78" i="1"/>
  <c r="B80" i="1" l="1"/>
  <c r="C79" i="1"/>
  <c r="B81" i="1" l="1"/>
  <c r="C80" i="1"/>
  <c r="B82" i="1" l="1"/>
  <c r="C81" i="1"/>
  <c r="B83" i="1" l="1"/>
  <c r="C82" i="1"/>
  <c r="B84" i="1" l="1"/>
  <c r="C83" i="1"/>
  <c r="B85" i="1" l="1"/>
  <c r="C84" i="1"/>
  <c r="B86" i="1" l="1"/>
  <c r="C85" i="1"/>
  <c r="B87" i="1" l="1"/>
  <c r="C86" i="1"/>
  <c r="B88" i="1" l="1"/>
  <c r="C87" i="1"/>
  <c r="B89" i="1" l="1"/>
  <c r="C88" i="1"/>
  <c r="B90" i="1" l="1"/>
  <c r="C89" i="1"/>
  <c r="B91" i="1" l="1"/>
  <c r="C90" i="1"/>
  <c r="B92" i="1" l="1"/>
  <c r="C91" i="1"/>
  <c r="B93" i="1" l="1"/>
  <c r="C92" i="1"/>
  <c r="B94" i="1" l="1"/>
  <c r="C93" i="1"/>
  <c r="B95" i="1" l="1"/>
  <c r="C94" i="1"/>
  <c r="B96" i="1" l="1"/>
  <c r="C95" i="1"/>
  <c r="B97" i="1" l="1"/>
  <c r="C96" i="1"/>
  <c r="B98" i="1" l="1"/>
  <c r="C97" i="1"/>
  <c r="B99" i="1" l="1"/>
  <c r="C98" i="1"/>
  <c r="B100" i="1" l="1"/>
  <c r="C99" i="1"/>
  <c r="B101" i="1" l="1"/>
  <c r="C100" i="1"/>
  <c r="B102" i="1" l="1"/>
  <c r="C101" i="1"/>
  <c r="B103" i="1" l="1"/>
  <c r="C102" i="1"/>
  <c r="B104" i="1" l="1"/>
  <c r="C103" i="1"/>
  <c r="B105" i="1" l="1"/>
  <c r="C104" i="1"/>
  <c r="B106" i="1" l="1"/>
  <c r="C105" i="1"/>
  <c r="B107" i="1" l="1"/>
  <c r="C106" i="1"/>
  <c r="B108" i="1" l="1"/>
  <c r="C107" i="1"/>
  <c r="B109" i="1" l="1"/>
  <c r="C108" i="1"/>
  <c r="B110" i="1" l="1"/>
  <c r="C109" i="1"/>
  <c r="B111" i="1" l="1"/>
  <c r="C110" i="1"/>
  <c r="B112" i="1" l="1"/>
  <c r="C111" i="1"/>
  <c r="B113" i="1" l="1"/>
  <c r="C112" i="1"/>
  <c r="B114" i="1" l="1"/>
  <c r="C113" i="1"/>
  <c r="B115" i="1" l="1"/>
  <c r="C114" i="1"/>
  <c r="B116" i="1" l="1"/>
  <c r="C115" i="1"/>
  <c r="B117" i="1" l="1"/>
  <c r="C116" i="1"/>
  <c r="B118" i="1" l="1"/>
  <c r="C117" i="1"/>
  <c r="B119" i="1" l="1"/>
  <c r="C118" i="1"/>
  <c r="B120" i="1" l="1"/>
  <c r="C119" i="1"/>
  <c r="B121" i="1" l="1"/>
  <c r="C120" i="1"/>
  <c r="B122" i="1" l="1"/>
  <c r="C121" i="1"/>
  <c r="B123" i="1" l="1"/>
  <c r="C122" i="1"/>
  <c r="B124" i="1" l="1"/>
  <c r="C123" i="1"/>
  <c r="B125" i="1" l="1"/>
  <c r="C124" i="1"/>
  <c r="B126" i="1" l="1"/>
  <c r="C125" i="1"/>
  <c r="B127" i="1" l="1"/>
  <c r="C126" i="1"/>
  <c r="B128" i="1" l="1"/>
  <c r="C127" i="1"/>
  <c r="B129" i="1" l="1"/>
  <c r="C128" i="1"/>
  <c r="B130" i="1" l="1"/>
  <c r="C129" i="1"/>
  <c r="B131" i="1" l="1"/>
  <c r="C130" i="1"/>
  <c r="B132" i="1" l="1"/>
  <c r="C131" i="1"/>
  <c r="B133" i="1" l="1"/>
  <c r="C132" i="1"/>
  <c r="B134" i="1" l="1"/>
  <c r="C133" i="1"/>
  <c r="B135" i="1" l="1"/>
  <c r="C134" i="1"/>
  <c r="B136" i="1" l="1"/>
  <c r="C135" i="1"/>
  <c r="B137" i="1" l="1"/>
  <c r="C137" i="1" s="1"/>
  <c r="C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tc={EA29A70F-2EB8-49DB-A646-086E863034E5}</author>
    <author>tc={B5E03DD4-A5AC-4E68-957C-F3D2AACDDBEC}</author>
    <author>tc={5F58D3F0-EC28-4A8F-BEE3-189B468F41AF}</author>
    <author>tc={F036225B-D672-48C0-8F30-D3E771D65EE9}</author>
  </authors>
  <commentList>
    <comment ref="H30" authorId="0" shapeId="0" xr:uid="{EA29A70F-2EB8-49DB-A646-086E863034E5}">
      <text>
        <t>[Threaded comment]
Your version of Excel allows you to read this threaded comment; however, any edits to it will get removed if the file is opened in a newer version of Excel. Learn more: https://go.microsoft.com/fwlink/?linkid=870924
Comment:
    Doesn't have unit</t>
      </text>
    </comment>
    <comment ref="H31" authorId="1" shapeId="0" xr:uid="{B5E03DD4-A5AC-4E68-957C-F3D2AACDDBEC}">
      <text>
        <t>[Threaded comment]
Your version of Excel allows you to read this threaded comment; however, any edits to it will get removed if the file is opened in a newer version of Excel. Learn more: https://go.microsoft.com/fwlink/?linkid=870924
Comment:
    To place whichever "dimension" and unit the user wants</t>
      </text>
    </comment>
    <comment ref="H56" authorId="2" shapeId="0" xr:uid="{5F58D3F0-EC28-4A8F-BEE3-189B468F41AF}">
      <text>
        <t>[Threaded comment]
Your version of Excel allows you to read this threaded comment; however, any edits to it will get removed if the file is opened in a newer version of Excel. Learn more: https://go.microsoft.com/fwlink/?linkid=870924
Comment:
    Doesn't have unit</t>
      </text>
    </comment>
    <comment ref="H57" authorId="3" shapeId="0" xr:uid="{F036225B-D672-48C0-8F30-D3E771D65EE9}">
      <text>
        <t>[Threaded comment]
Your version of Excel allows you to read this threaded comment; however, any edits to it will get removed if the file is opened in a newer version of Excel. Learn more: https://go.microsoft.com/fwlink/?linkid=870924
Comment:
    To place whichever "dimension" and unit the user wants</t>
      </text>
    </comment>
  </commentList>
</comments>
</file>

<file path=xl/sharedStrings.xml><?xml version="1.0" encoding="utf-8"?>
<sst xmlns="http://schemas.openxmlformats.org/spreadsheetml/2006/main" count="464" uniqueCount="374">
  <si>
    <t>Template version</t>
  </si>
  <si>
    <t>Customer name</t>
  </si>
  <si>
    <t>Purchase order number</t>
  </si>
  <si>
    <t>Number of base stations</t>
  </si>
  <si>
    <t>Number of sensors</t>
  </si>
  <si>
    <t>Aranet Basic setup</t>
  </si>
  <si>
    <t>Administrator</t>
  </si>
  <si>
    <t>User</t>
  </si>
  <si>
    <t>root</t>
  </si>
  <si>
    <t>Additional sensors</t>
  </si>
  <si>
    <t>Base station name</t>
  </si>
  <si>
    <t>Firmware version</t>
  </si>
  <si>
    <t>Base station network configuration (defaults)</t>
  </si>
  <si>
    <t>Ethernet</t>
  </si>
  <si>
    <t>IP address</t>
  </si>
  <si>
    <t>Subnet Mask</t>
  </si>
  <si>
    <t>255.255.255.0</t>
  </si>
  <si>
    <t>Gateway</t>
  </si>
  <si>
    <t>DNS server address</t>
  </si>
  <si>
    <t>WiFi</t>
  </si>
  <si>
    <t>Main setup</t>
  </si>
  <si>
    <t>Static IP</t>
  </si>
  <si>
    <t>Status</t>
  </si>
  <si>
    <t>Enabled</t>
  </si>
  <si>
    <t>192.168.206.100</t>
  </si>
  <si>
    <t>Mode</t>
  </si>
  <si>
    <t>SSID:</t>
  </si>
  <si>
    <t>Encryption</t>
  </si>
  <si>
    <t>Password</t>
  </si>
  <si>
    <t>LTE</t>
  </si>
  <si>
    <t>Sensors</t>
  </si>
  <si>
    <t>Sensor#</t>
  </si>
  <si>
    <t>Sensor ID</t>
  </si>
  <si>
    <t>Base station</t>
  </si>
  <si>
    <t>Pairing interval</t>
  </si>
  <si>
    <t>Users</t>
  </si>
  <si>
    <t>User#</t>
  </si>
  <si>
    <t>Organization name</t>
  </si>
  <si>
    <t>Country</t>
  </si>
  <si>
    <t>Company name</t>
  </si>
  <si>
    <t>VAT number</t>
  </si>
  <si>
    <t>E-mail</t>
  </si>
  <si>
    <t>Phone number</t>
  </si>
  <si>
    <t>Street</t>
  </si>
  <si>
    <t>City</t>
  </si>
  <si>
    <t>Postal code</t>
  </si>
  <si>
    <t>Admin account</t>
  </si>
  <si>
    <t>User list</t>
  </si>
  <si>
    <t>#</t>
  </si>
  <si>
    <t>Name</t>
  </si>
  <si>
    <t>Rights</t>
  </si>
  <si>
    <t>Locations</t>
  </si>
  <si>
    <t>Location address</t>
  </si>
  <si>
    <t>Associated users</t>
  </si>
  <si>
    <t>Alarms</t>
  </si>
  <si>
    <t>Title</t>
  </si>
  <si>
    <t>Metric</t>
  </si>
  <si>
    <t>Tresholds</t>
  </si>
  <si>
    <t>Above values</t>
  </si>
  <si>
    <t>Below values</t>
  </si>
  <si>
    <t>Delay time</t>
  </si>
  <si>
    <t>Warning</t>
  </si>
  <si>
    <t>Critical</t>
  </si>
  <si>
    <t>Preconfiguration service</t>
  </si>
  <si>
    <t>Basic setup: 1 base station, up to 12 sensors</t>
  </si>
  <si>
    <t>Additional 10 sensors pairing</t>
  </si>
  <si>
    <t>Additional service</t>
  </si>
  <si>
    <t>Cloud Connectivity</t>
  </si>
  <si>
    <t>Aranet Cloud configuration</t>
  </si>
  <si>
    <t>Description</t>
  </si>
  <si>
    <t>Sensor Conversions</t>
  </si>
  <si>
    <t>VWC</t>
  </si>
  <si>
    <t>Transmitter</t>
  </si>
  <si>
    <t>Weight</t>
  </si>
  <si>
    <t>1 minute</t>
  </si>
  <si>
    <t>2 minutes</t>
  </si>
  <si>
    <t>5 minutes</t>
  </si>
  <si>
    <t>10 minutes</t>
  </si>
  <si>
    <t>Aranet Cloud Connectivity</t>
  </si>
  <si>
    <t>Number of Base stations in the order</t>
  </si>
  <si>
    <t>Customer contact email</t>
  </si>
  <si>
    <t>Base station #1</t>
  </si>
  <si>
    <t>Main connectivity</t>
  </si>
  <si>
    <t>Ethernet setup</t>
  </si>
  <si>
    <t>Wifi setup</t>
  </si>
  <si>
    <t>Region</t>
  </si>
  <si>
    <t>Americas</t>
  </si>
  <si>
    <t>Europe</t>
  </si>
  <si>
    <t>Asia</t>
  </si>
  <si>
    <t>Aranet Pre-configuration service template</t>
  </si>
  <si>
    <t>Aranet Cloud connectivity</t>
  </si>
  <si>
    <t>Role</t>
  </si>
  <si>
    <t>Username</t>
  </si>
  <si>
    <t>User_role</t>
  </si>
  <si>
    <t>Disabled</t>
  </si>
  <si>
    <t>Default built in user</t>
  </si>
  <si>
    <t xml:space="preserve">Password: </t>
  </si>
  <si>
    <t>Number of sensors paired</t>
  </si>
  <si>
    <t>Number of senors to pair with this base station</t>
  </si>
  <si>
    <t>Extra Licenses</t>
  </si>
  <si>
    <t>Extra_licence</t>
  </si>
  <si>
    <t>Sensor licence</t>
  </si>
  <si>
    <t>Sensor Type</t>
  </si>
  <si>
    <t>Sensor Name</t>
  </si>
  <si>
    <t>Conversion</t>
  </si>
  <si>
    <t>Conversion formula</t>
  </si>
  <si>
    <t>Calibration profile</t>
  </si>
  <si>
    <t>User email account for Ownership transfer</t>
  </si>
  <si>
    <t>Cloud Organization name</t>
  </si>
  <si>
    <t>Cloud connectivity</t>
  </si>
  <si>
    <t>YES</t>
  </si>
  <si>
    <t>No</t>
  </si>
  <si>
    <t>Cloud API key configuration</t>
  </si>
  <si>
    <t xml:space="preserve">Temperature unit </t>
  </si>
  <si>
    <t>Temperature Unit</t>
  </si>
  <si>
    <t>Celsius</t>
  </si>
  <si>
    <t>Fahrenheit</t>
  </si>
  <si>
    <t>API key expirity date</t>
  </si>
  <si>
    <t>API name</t>
  </si>
  <si>
    <t>User email account to whom organization ownership will be transfered.</t>
  </si>
  <si>
    <t>Filled in in case of API integration required.</t>
  </si>
  <si>
    <t>API key</t>
  </si>
  <si>
    <t>Please mark yes if base station must be connected to Aranet Cloud.</t>
  </si>
  <si>
    <t>New customer</t>
  </si>
  <si>
    <t>Greenhouse1</t>
  </si>
  <si>
    <t>Sensor</t>
  </si>
  <si>
    <t>Topp G.C. et al. (1980)</t>
  </si>
  <si>
    <t>Mineral Soil</t>
  </si>
  <si>
    <t>Rockwool Ekover</t>
  </si>
  <si>
    <t>Rockwool Grodan</t>
  </si>
  <si>
    <t>Cocos or peat</t>
  </si>
  <si>
    <t>Soilless media</t>
  </si>
  <si>
    <t>Dimension</t>
  </si>
  <si>
    <t>Unit</t>
  </si>
  <si>
    <t>Temperature</t>
  </si>
  <si>
    <t>°C</t>
  </si>
  <si>
    <t>°F</t>
  </si>
  <si>
    <t>K</t>
  </si>
  <si>
    <t>Humidity</t>
  </si>
  <si>
    <t>%</t>
  </si>
  <si>
    <t>Pressure</t>
  </si>
  <si>
    <t>hPa</t>
  </si>
  <si>
    <t>mmHg</t>
  </si>
  <si>
    <t>bar</t>
  </si>
  <si>
    <t>atm</t>
  </si>
  <si>
    <t>inHg</t>
  </si>
  <si>
    <t>Pa</t>
  </si>
  <si>
    <t>mmH2O</t>
  </si>
  <si>
    <t>mbar</t>
  </si>
  <si>
    <t>Current</t>
  </si>
  <si>
    <t>A</t>
  </si>
  <si>
    <t>Voltage</t>
  </si>
  <si>
    <t>V</t>
  </si>
  <si>
    <t>Distance</t>
  </si>
  <si>
    <t>m</t>
  </si>
  <si>
    <t>cm</t>
  </si>
  <si>
    <t>mm</t>
  </si>
  <si>
    <t>ft</t>
  </si>
  <si>
    <t>in</t>
  </si>
  <si>
    <t>mil</t>
  </si>
  <si>
    <t>µm</t>
  </si>
  <si>
    <t>Level</t>
  </si>
  <si>
    <t>Diameter</t>
  </si>
  <si>
    <t>kg</t>
  </si>
  <si>
    <t>lb</t>
  </si>
  <si>
    <t>oz</t>
  </si>
  <si>
    <t>Force</t>
  </si>
  <si>
    <t>N</t>
  </si>
  <si>
    <t>kp</t>
  </si>
  <si>
    <t>lbf</t>
  </si>
  <si>
    <t>Speed</t>
  </si>
  <si>
    <t>m/s</t>
  </si>
  <si>
    <t>km/h</t>
  </si>
  <si>
    <t>kn</t>
  </si>
  <si>
    <t>mi/h</t>
  </si>
  <si>
    <t>ft/s</t>
  </si>
  <si>
    <t>Concentration</t>
  </si>
  <si>
    <t>ppm</t>
  </si>
  <si>
    <t>Torque</t>
  </si>
  <si>
    <t>Nm</t>
  </si>
  <si>
    <t>lbfft</t>
  </si>
  <si>
    <t>lbfln</t>
  </si>
  <si>
    <t>ozfln</t>
  </si>
  <si>
    <t>Acceleration</t>
  </si>
  <si>
    <t>g</t>
  </si>
  <si>
    <t>Energy</t>
  </si>
  <si>
    <t>J</t>
  </si>
  <si>
    <t>cal</t>
  </si>
  <si>
    <t>BTU</t>
  </si>
  <si>
    <t>kWh</t>
  </si>
  <si>
    <t>Resistance</t>
  </si>
  <si>
    <t>Ω</t>
  </si>
  <si>
    <t>Conductivity</t>
  </si>
  <si>
    <t>S/m</t>
  </si>
  <si>
    <t>mS/cm</t>
  </si>
  <si>
    <t>W</t>
  </si>
  <si>
    <t>hp</t>
  </si>
  <si>
    <t>Power</t>
  </si>
  <si>
    <t>Illuminance</t>
  </si>
  <si>
    <t>lx</t>
  </si>
  <si>
    <t>pH</t>
  </si>
  <si>
    <t>Flow</t>
  </si>
  <si>
    <t>m3/s</t>
  </si>
  <si>
    <t>l/s</t>
  </si>
  <si>
    <t>ft3/s</t>
  </si>
  <si>
    <t>gps</t>
  </si>
  <si>
    <t>Volume</t>
  </si>
  <si>
    <t>m3</t>
  </si>
  <si>
    <t>l</t>
  </si>
  <si>
    <t>ft3</t>
  </si>
  <si>
    <t>gal</t>
  </si>
  <si>
    <t>Radioactivity</t>
  </si>
  <si>
    <t>Bq</t>
  </si>
  <si>
    <t>Ci</t>
  </si>
  <si>
    <t>PPFD</t>
  </si>
  <si>
    <t>μmol/m²s</t>
  </si>
  <si>
    <t>ft/s²</t>
  </si>
  <si>
    <t>m/s²</t>
  </si>
  <si>
    <t>Other</t>
  </si>
  <si>
    <t>Calibration profile / Dimension</t>
  </si>
  <si>
    <t>Diff.Pressure</t>
  </si>
  <si>
    <t>PulseCounter</t>
  </si>
  <si>
    <t>Template owner</t>
  </si>
  <si>
    <t>Actions to be taken</t>
  </si>
  <si>
    <t>support@aranet.com</t>
  </si>
  <si>
    <t>Sequence to fill in</t>
  </si>
  <si>
    <t>This is template for Aranet preconfiguration services that is used to define expected configuration setup for Aranet hardware and cloud.</t>
  </si>
  <si>
    <t>Built-in administrator:</t>
  </si>
  <si>
    <t>Probase station sensor license volume (12/50/100) - information from purchase order</t>
  </si>
  <si>
    <t>Validation if extra fee for additional sensors must be purchased</t>
  </si>
  <si>
    <t>Name of basestation that will appear in all configurations and wifi SSID name</t>
  </si>
  <si>
    <t>Type of network connectivity used for the base station</t>
  </si>
  <si>
    <t>MQTT 1year</t>
  </si>
  <si>
    <t>MQTT 3 years</t>
  </si>
  <si>
    <t>MQTT unlimited</t>
  </si>
  <si>
    <t>MODBUS TCP 1 year</t>
  </si>
  <si>
    <t>MODBUS TCP  3 years</t>
  </si>
  <si>
    <t>MODBUS TCP unlimited</t>
  </si>
  <si>
    <t>BACNET 1 year</t>
  </si>
  <si>
    <t>BACNET 3 years</t>
  </si>
  <si>
    <t>BACNET unlimited</t>
  </si>
  <si>
    <t>Dynamic IP (DHCP)</t>
  </si>
  <si>
    <t>Available from 2023 Q3</t>
  </si>
  <si>
    <t>Ethernet static/fallback IP address - if not specified DHCP configuration with fallback IP address will be set</t>
  </si>
  <si>
    <t>Wifi static/fallback IP address - if not specified Access point mode is selected (User can connect to base station via wifi with the SSID "basestation_name"</t>
  </si>
  <si>
    <t>Wifi mode</t>
  </si>
  <si>
    <t>Status - enabled / disabled (no wifi available)</t>
  </si>
  <si>
    <t>TDSPC003 -  Aranet4 PRO</t>
  </si>
  <si>
    <t>TDSPC205 -  Aranet4 PRO without display</t>
  </si>
  <si>
    <t>TDSPT204 -  Aranet Compact thermometer</t>
  </si>
  <si>
    <t>TDSPT001 -  Aranet T/RH Sensor IP42</t>
  </si>
  <si>
    <t>TDSPT802 -  Aranet T/RH Sensor IP67,  EU868</t>
  </si>
  <si>
    <t>TDSPT509 -  Aranet T/RH Sensor with Radiation Shield</t>
  </si>
  <si>
    <t>TDSPSD03 - Aranet Stem Diameter sensor</t>
  </si>
  <si>
    <t>TDSIR001 - Aranet IR plant temperature sensor</t>
  </si>
  <si>
    <t xml:space="preserve">TDSPT309 -  Aranet T/RH probe sensor </t>
  </si>
  <si>
    <t xml:space="preserve">TDSPT409 -  Aranet T/RH probe (ammonia resistant) </t>
  </si>
  <si>
    <t>TDSPT002 -  Aranet T-probe</t>
  </si>
  <si>
    <t>TDSPHE02 -  Aranet Soil VWC, EC, T Sensor (TEROS-12)</t>
  </si>
  <si>
    <t>TDSPHW02 -  Aranet Soil VWC, EC, T Sensor (WET150)</t>
  </si>
  <si>
    <t>TDSPSV02.050 -  Aranet Weight Sensor 50 kg</t>
  </si>
  <si>
    <t>TDSPSV02.100 -  Aranet Weight Sensor 100 kg</t>
  </si>
  <si>
    <t xml:space="preserve">TDSCT102 -  Aranet 4-20 mA transmitter with 12 VDC power supply </t>
  </si>
  <si>
    <t>TDSCT202  -  Aranet 4-20 mA transmitter with 24 VDC power supply</t>
  </si>
  <si>
    <t xml:space="preserve">TDSVT102 -  Aranet 0-10 VDC transmitter with 12 VDC power supply </t>
  </si>
  <si>
    <t xml:space="preserve">TDSVT202 -  Aranet 0-10 VDC transmitter with 24 VDC power supply </t>
  </si>
  <si>
    <t>TDSPDP02 -  Aranet Differential Pressure Sensor</t>
  </si>
  <si>
    <t>TDSPAC02 -  Aranet AC Hour Meter</t>
  </si>
  <si>
    <t>TDSPDM02 -  Aranet Ultrasonic Distance Sensor, v2</t>
  </si>
  <si>
    <t>TDSKLM01 -  Aranet Lux Meter with Holder</t>
  </si>
  <si>
    <t>TDSKAR02 -  Aranet PAR Sensor with Holder</t>
  </si>
  <si>
    <t>TDSPC005 -  Aranet CO2 and Temperature Sensor</t>
  </si>
  <si>
    <t>TDSPDL03 -  Aranet NH3 sensor kit: DOL 53 with 0-10 V transmitter, 24 VDC PS</t>
  </si>
  <si>
    <t>TDSPTA06 -  Aranet PT100 Transmitter, 1.0 m</t>
  </si>
  <si>
    <t>TDSPT306 -  Aranet PT100 Sensor</t>
  </si>
  <si>
    <t>TDSPT506 -  Aranet PT1000 Transmitter, 1.0 m</t>
  </si>
  <si>
    <t>TDSPSM02 -  Aranet Soil Moisture Sensor, 1.5 m</t>
  </si>
  <si>
    <t>TDSPCL02 -  Aranet 4-20 mA Transmitter, 1.0 m</t>
  </si>
  <si>
    <t>TDSPVM02 -  Aranet 0-10 VDC Transmitter, 1.0 m</t>
  </si>
  <si>
    <t>TDSKIC01 -  Aranet Energy meter kit: 230 VAC single-phase (Pulse Counter)</t>
  </si>
  <si>
    <t>TDSKIC03 -  Aranet Energy meter kit: 230 VAC three-phase (Pulse Counter)</t>
  </si>
  <si>
    <t>TDSPIC02 -  Aranet Dry Contact Pulse Counter, 1.0 m (Pulse Counter)</t>
  </si>
  <si>
    <t>TDSPHM01 -  Aranet Dry Contact Hour Meter, 1.0m (Hour Meter)</t>
  </si>
  <si>
    <t xml:space="preserve">TDSPPM02 -  Aranet PM sensor </t>
  </si>
  <si>
    <t>##### 3RD PARTY SENSOR TRANSMITTERS</t>
  </si>
  <si>
    <t xml:space="preserve">Cloud organization legal entity data </t>
  </si>
  <si>
    <t>Name of integration</t>
  </si>
  <si>
    <t>Output unit for temperature</t>
  </si>
  <si>
    <t>Fill-in if integration must be disabled on specific date</t>
  </si>
  <si>
    <t>API key - authorization token used for integrations (will be provided after configuration)</t>
  </si>
  <si>
    <t>Number of base station in the order (by default it is expected that all base stations will be connected to Aranet Cloud Organization)</t>
  </si>
  <si>
    <t>Base station name (please use one tab per base station)</t>
  </si>
  <si>
    <t>Filled in by SAF</t>
  </si>
  <si>
    <t>Choose sensor to pair (must correspond to order)</t>
  </si>
  <si>
    <t>Interval to pair devices (greenhouse optimal - 1minute, IAQ - 2minutes, Retail - 5minutes)</t>
  </si>
  <si>
    <t>Fill in for transmitters and soil sensors</t>
  </si>
  <si>
    <t>Possible values</t>
  </si>
  <si>
    <t>Unit for conversion values</t>
  </si>
  <si>
    <t>Conversion formula (e.g. 1kw=400pulses)</t>
  </si>
  <si>
    <t>List of sensors to pair with base station (value from cell E7. Please fill in rows that are not FALSE)</t>
  </si>
  <si>
    <t>Please enter number of base stations for configuration</t>
  </si>
  <si>
    <t>Please enter number of sensors to pair</t>
  </si>
  <si>
    <t>Choose in case Aranet Cloud setup is required</t>
  </si>
  <si>
    <t>Output</t>
  </si>
  <si>
    <t>After configuration is completed customer receives :
-preconfigured base station with sensors paired according to specification
-configuration report with information about sensor setup
-Aranet Cloud organization with trial licence (purchased licence will be activated upon transfer of Cloud organization ownership)</t>
  </si>
  <si>
    <t>Used to set up regional setting for the base station</t>
  </si>
  <si>
    <t>Contact information with whom preconfiguration services are agreed</t>
  </si>
  <si>
    <t>Additional basestation users - please define role and username (pasword will be autogenerated)</t>
  </si>
  <si>
    <t>TDSPRH02 - Aranet2 PRO</t>
  </si>
  <si>
    <t>TDSKSV2 - Aranet weight sensor with frame</t>
  </si>
  <si>
    <t>TDSKT12 - Aranet Sap Flow sensor kit: SF-5M with 4-20 mA transmitter, 12 VDC PS</t>
  </si>
  <si>
    <t>TDSPIKU2 -Aranet Drainage sensor kit</t>
  </si>
  <si>
    <t xml:space="preserve">Wifi </t>
  </si>
  <si>
    <t>Access point</t>
  </si>
  <si>
    <t>Client</t>
  </si>
  <si>
    <t>None</t>
  </si>
  <si>
    <t>WPA-PSK</t>
  </si>
  <si>
    <t>WPA2-PSK</t>
  </si>
  <si>
    <r>
      <rPr>
        <i/>
        <sz val="11"/>
        <color theme="2" tint="-0.499984740745262"/>
        <rFont val="Calibri"/>
        <family val="2"/>
        <charset val="186"/>
        <scheme val="minor"/>
      </rPr>
      <t>only small letters are permitted for the </t>
    </r>
    <r>
      <rPr>
        <i/>
        <u/>
        <sz val="11"/>
        <color theme="2" tint="-0.499984740745262"/>
        <rFont val="Calibri"/>
        <family val="2"/>
        <charset val="186"/>
        <scheme val="minor"/>
      </rPr>
      <t>username</t>
    </r>
    <r>
      <rPr>
        <i/>
        <sz val="11"/>
        <color theme="2" tint="-0.499984740745262"/>
        <rFont val="Calibri"/>
        <family val="2"/>
        <charset val="186"/>
        <scheme val="minor"/>
      </rPr>
      <t> (although it works even if small/capital are mixed up).</t>
    </r>
  </si>
  <si>
    <t>example</t>
  </si>
  <si>
    <t>Basestation-1</t>
  </si>
  <si>
    <t>Sensor name (if not specified will be created as sequence number Basestationname-01, basestationname-02, basestationname-03 etc.</t>
  </si>
  <si>
    <t>1kw=1000pulses</t>
  </si>
  <si>
    <t>Default Gateway</t>
  </si>
  <si>
    <t>IP</t>
  </si>
  <si>
    <t>30MHz API Key</t>
  </si>
  <si>
    <t>30 MHZ organization ID</t>
  </si>
  <si>
    <t xml:space="preserve">Site/Location </t>
  </si>
  <si>
    <t>Do we add all sensors to this site?</t>
  </si>
  <si>
    <t>organization ID  in 30MHz platform</t>
  </si>
  <si>
    <t>API key for integration</t>
  </si>
  <si>
    <t xml:space="preserve">30MHz push type integration </t>
  </si>
  <si>
    <t>Data upload interval</t>
  </si>
  <si>
    <t>Aranet Cloud with 30MHz integration</t>
  </si>
  <si>
    <t>1. Start_here
2. Aranet Basic HW setup (1 tab per base station)
PLEASE copy extra tabs for additional base stations
3. Aranet Cloud Connectivity (optional)
4. 30MHz (only if setup with 30MHz platform is required)</t>
  </si>
  <si>
    <t>Yes/No, by default YES.
If sensors must be split across multiple 30mhz locations, please indicate which sensors (or base station are related to 30mhz site)</t>
  </si>
  <si>
    <t>Site/Location to add data. 
Timezone must be configured to enable integration</t>
  </si>
  <si>
    <t>can be any value in range from 1minute to 1 day
by default data are sent every 5minutes.</t>
  </si>
  <si>
    <t>Please send filled in template to support@aranet.com</t>
  </si>
  <si>
    <t>PO-23-111111111</t>
  </si>
  <si>
    <t>Please enter purchase order number from your order</t>
  </si>
  <si>
    <t>s/n: xxxxxxx</t>
  </si>
  <si>
    <t>Template date</t>
  </si>
  <si>
    <t>Additional 20 sensors pairing</t>
  </si>
  <si>
    <t>Additional 30 sensors pairing</t>
  </si>
  <si>
    <t>Additional 40 sensors pairing</t>
  </si>
  <si>
    <t>Additional 50 sensors pairing</t>
  </si>
  <si>
    <t>Additional 60 sensors pairing</t>
  </si>
  <si>
    <t>Additional 70 sensors pairing</t>
  </si>
  <si>
    <t>Additional 80 sensors pairing</t>
  </si>
  <si>
    <t>Additional 90 sensors pairing</t>
  </si>
  <si>
    <t>Please fill in all orange fields (some fields can be left bank if default values are available)
Please use classifiers where they are available
For every base station please use separate tab (please copy tab manually)</t>
  </si>
  <si>
    <t>Aranet Cloud Sensor package</t>
  </si>
  <si>
    <r>
      <t xml:space="preserve">Additional users can be added to base station (up to </t>
    </r>
    <r>
      <rPr>
        <b/>
        <i/>
        <sz val="11"/>
        <color rgb="FF7F7F7F"/>
        <rFont val="Calibri"/>
        <family val="2"/>
        <charset val="186"/>
        <scheme val="minor"/>
      </rPr>
      <t>10</t>
    </r>
    <r>
      <rPr>
        <i/>
        <sz val="11"/>
        <color rgb="FF7F7F7F"/>
        <rFont val="Calibri"/>
        <family val="2"/>
        <scheme val="minor"/>
      </rPr>
      <t xml:space="preserve"> users/administrators)</t>
    </r>
  </si>
  <si>
    <r>
      <rPr>
        <b/>
        <i/>
        <sz val="11"/>
        <color rgb="FF7F7F7F"/>
        <rFont val="Calibri"/>
        <family val="2"/>
        <charset val="186"/>
        <scheme val="minor"/>
      </rPr>
      <t>Optional</t>
    </r>
    <r>
      <rPr>
        <i/>
        <sz val="11"/>
        <color rgb="FF7F7F7F"/>
        <rFont val="Calibri"/>
        <family val="2"/>
        <scheme val="minor"/>
      </rPr>
      <t xml:space="preserve"> - Aplicable only for integration services</t>
    </r>
  </si>
  <si>
    <r>
      <rPr>
        <b/>
        <i/>
        <sz val="11"/>
        <color rgb="FF7F7F7F"/>
        <rFont val="Calibri"/>
        <family val="2"/>
        <charset val="186"/>
        <scheme val="minor"/>
      </rPr>
      <t>Optional</t>
    </r>
    <r>
      <rPr>
        <i/>
        <sz val="11"/>
        <color rgb="FF7F7F7F"/>
        <rFont val="Calibri"/>
        <family val="2"/>
        <scheme val="minor"/>
      </rPr>
      <t xml:space="preserve"> - Fill-in only in case of specified version (all other devices will receive latest fw version)</t>
    </r>
  </si>
  <si>
    <t>Aranet cloud connectivity sensor package size</t>
  </si>
  <si>
    <t>Password assigned for default user during configuration (if left blank then is the default password)</t>
  </si>
  <si>
    <t>Description, serial number will be added to configuration by Aranet team</t>
  </si>
  <si>
    <t>Mode - Client (default option if base staiton will be connected via wireless network) / AccessPoint (base station connectivity will be configured on site)</t>
  </si>
  <si>
    <t>Contacts &amp; billing address</t>
  </si>
  <si>
    <t>List of base stations to pair with organization:</t>
  </si>
  <si>
    <t>I will use Aranet SIM card</t>
  </si>
  <si>
    <t>Default internet connectivity type</t>
  </si>
  <si>
    <t>Ethernet (cabled connection)</t>
  </si>
  <si>
    <t>Connectivity setup</t>
  </si>
  <si>
    <t>Default configuration</t>
  </si>
  <si>
    <r>
      <t xml:space="preserve">Default leaves all connections factory defaults, Specific configuration - </t>
    </r>
    <r>
      <rPr>
        <b/>
        <i/>
        <sz val="11"/>
        <color rgb="FF7F7F7F"/>
        <rFont val="Calibri"/>
        <family val="2"/>
        <charset val="186"/>
        <scheme val="minor"/>
      </rPr>
      <t>Please fill in rows from 141</t>
    </r>
  </si>
  <si>
    <t>Number of base station users</t>
  </si>
  <si>
    <t>Should base be connected to Aranet Cloud</t>
  </si>
  <si>
    <t>ml</t>
  </si>
  <si>
    <t>No Aranet Cloud</t>
  </si>
  <si>
    <t>Specific IP address configuration</t>
  </si>
  <si>
    <t>Fill in only if specific network setup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</si>
</sst>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theme="1"/>
      <name val="Calibri"/>
      <family val="2"/>
      <scheme val="minor"/>
    </font>
    <font>
      <sz val="11"/>
      <color theme="1"/>
      <name val="Calibri"/>
      <family val="2"/>
      <charset val="186"/>
      <scheme val="minor"/>
    </font>
    <font>
      <b/>
      <sz val="11"/>
      <color theme="0"/>
      <name val="Calibri"/>
      <family val="2"/>
      <scheme val="minor"/>
    </font>
    <font>
      <sz val="11"/>
      <color theme="1"/>
      <name val="Calibri"/>
      <family val="2"/>
      <charset val="186"/>
      <scheme val="minor"/>
    </font>
    <font>
      <sz val="11"/>
      <color rgb="FF3F3F76"/>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b/>
      <sz val="20"/>
      <color theme="1"/>
      <name val="Calibri"/>
      <family val="2"/>
      <scheme val="minor"/>
    </font>
    <font>
      <b/>
      <sz val="22"/>
      <color theme="1"/>
      <name val="Calibri"/>
      <family val="2"/>
      <scheme val="minor"/>
    </font>
    <font>
      <b/>
      <sz val="11"/>
      <color rgb="FFFF0000"/>
      <name val="Calibri"/>
      <family val="2"/>
      <scheme val="minor"/>
    </font>
    <font>
      <b/>
      <sz val="10"/>
      <color rgb="FFFA7D00"/>
      <name val="Calibri"/>
      <family val="2"/>
      <scheme val="minor"/>
    </font>
    <font>
      <sz val="10"/>
      <color theme="1"/>
      <name val="Calibri"/>
      <family val="2"/>
      <scheme val="minor"/>
    </font>
    <font>
      <u/>
      <sz val="11"/>
      <color theme="10"/>
      <name val="Calibri"/>
      <family val="2"/>
      <scheme val="minor"/>
    </font>
    <font>
      <sz val="10"/>
      <color rgb="FF000000"/>
      <name val="Calibri"/>
      <family val="2"/>
      <scheme val="minor"/>
    </font>
    <font>
      <sz val="8"/>
      <name val="Calibri"/>
      <family val="2"/>
      <scheme val="minor"/>
    </font>
    <font>
      <i/>
      <sz val="11"/>
      <color theme="2" tint="-0.499984740745262"/>
      <name val="Calibri"/>
      <family val="2"/>
      <charset val="186"/>
      <scheme val="minor"/>
    </font>
    <font>
      <i/>
      <u/>
      <sz val="11"/>
      <color theme="2" tint="-0.499984740745262"/>
      <name val="Calibri"/>
      <family val="2"/>
      <charset val="186"/>
      <scheme val="minor"/>
    </font>
    <font>
      <b/>
      <sz val="11"/>
      <color theme="1"/>
      <name val="Calibri"/>
      <family val="2"/>
      <scheme val="minor"/>
    </font>
    <font>
      <sz val="11"/>
      <color theme="1"/>
      <name val="Calibri"/>
      <family val="2"/>
    </font>
    <font>
      <b/>
      <sz val="11"/>
      <color rgb="FFFFFFFF"/>
      <name val="Calibri"/>
      <family val="2"/>
    </font>
    <font>
      <sz val="11"/>
      <color rgb="FF3F3F76"/>
      <name val="Calibri"/>
      <family val="2"/>
    </font>
    <font>
      <b/>
      <i/>
      <sz val="11"/>
      <color rgb="FF7F7F7F"/>
      <name val="Calibri"/>
      <family val="2"/>
      <charset val="186"/>
      <scheme val="minor"/>
    </font>
    <font>
      <i/>
      <sz val="11"/>
      <color rgb="FF7F7F7F"/>
      <name val="Calibri"/>
      <family val="2"/>
      <charset val="186"/>
      <scheme val="minor"/>
    </font>
    <font>
      <b/>
      <sz val="18"/>
      <color rgb="FFFA7D00"/>
      <name val="Calibri"/>
      <family val="2"/>
      <scheme val="minor"/>
    </font>
    <font>
      <b/>
      <sz val="11"/>
      <color theme="4" tint="-0.249977111117893"/>
      <name val="Calibri"/>
      <family val="2"/>
      <charset val="186"/>
      <scheme val="minor"/>
    </font>
    <font>
      <i/>
      <sz val="11"/>
      <color rgb="FFFF0000"/>
      <name val="Calibri"/>
      <family val="2"/>
      <scheme val="minor"/>
    </font>
  </fonts>
  <fills count="36">
    <fill>
      <patternFill patternType="none"/>
    </fill>
    <fill>
      <patternFill patternType="gray125"/>
    </fill>
    <fill>
      <patternFill patternType="solid">
        <fgColor rgb="FFA5A5A5"/>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C99"/>
      </patternFill>
    </fill>
    <fill>
      <patternFill patternType="solid">
        <fgColor rgb="FFF2F2F2"/>
      </patternFill>
    </fill>
    <fill>
      <patternFill patternType="solid">
        <fgColor rgb="FFFFF2CC"/>
        <bgColor indexed="64"/>
      </patternFill>
    </fill>
    <fill>
      <patternFill patternType="solid">
        <fgColor rgb="FFDDEBF7"/>
        <bgColor indexed="64"/>
      </patternFill>
    </fill>
    <fill>
      <patternFill patternType="solid">
        <fgColor rgb="FFE2EFDA"/>
        <bgColor indexed="64"/>
      </patternFill>
    </fill>
    <fill>
      <patternFill patternType="solid">
        <fgColor rgb="FFF2F2F2"/>
        <bgColor indexed="64"/>
      </patternFill>
    </fill>
    <fill>
      <patternFill patternType="solid">
        <fgColor rgb="FFD9E1F2"/>
        <bgColor indexed="64"/>
      </patternFill>
    </fill>
    <fill>
      <patternFill patternType="solid">
        <fgColor rgb="FFD0CECE"/>
        <bgColor indexed="64"/>
      </patternFill>
    </fill>
    <fill>
      <patternFill patternType="solid">
        <fgColor rgb="FFFCE4D6"/>
        <bgColor indexed="64"/>
      </patternFill>
    </fill>
    <fill>
      <patternFill patternType="solid">
        <fgColor rgb="FFB4C6E7"/>
        <bgColor indexed="64"/>
      </patternFill>
    </fill>
    <fill>
      <patternFill patternType="solid">
        <fgColor rgb="FFF8CBAD"/>
        <bgColor indexed="64"/>
      </patternFill>
    </fill>
    <fill>
      <patternFill patternType="solid">
        <fgColor rgb="FFFFE699"/>
        <bgColor indexed="64"/>
      </patternFill>
    </fill>
    <fill>
      <patternFill patternType="solid">
        <fgColor rgb="FFBDD7EE"/>
        <bgColor indexed="64"/>
      </patternFill>
    </fill>
    <fill>
      <patternFill patternType="solid">
        <fgColor rgb="FFC6E0B4"/>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D966"/>
        <bgColor indexed="64"/>
      </patternFill>
    </fill>
    <fill>
      <patternFill patternType="solid">
        <fgColor rgb="FF9BC2E6"/>
        <bgColor indexed="64"/>
      </patternFill>
    </fill>
    <fill>
      <patternFill patternType="solid">
        <fgColor rgb="FFA9D08E"/>
        <bgColor indexed="64"/>
      </patternFill>
    </fill>
    <fill>
      <patternFill patternType="solid">
        <fgColor rgb="FFF4B084"/>
        <bgColor indexed="64"/>
      </patternFill>
    </fill>
    <fill>
      <patternFill patternType="solid">
        <fgColor rgb="FF0070C0"/>
        <bgColor indexed="64"/>
      </patternFill>
    </fill>
    <fill>
      <patternFill patternType="solid">
        <fgColor rgb="FF7030A0"/>
        <bgColor indexed="64"/>
      </patternFill>
    </fill>
    <fill>
      <patternFill patternType="solid">
        <fgColor rgb="FFFFFFFF"/>
        <bgColor rgb="FF000000"/>
      </patternFill>
    </fill>
    <fill>
      <patternFill patternType="solid">
        <fgColor rgb="FFAEABAB"/>
        <bgColor rgb="FFAEABAB"/>
      </patternFill>
    </fill>
    <fill>
      <patternFill patternType="solid">
        <fgColor rgb="FFFFCC99"/>
        <bgColor rgb="FFFFCC99"/>
      </patternFill>
    </fill>
  </fills>
  <borders count="3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rgb="FF7F7F7F"/>
      </bottom>
      <diagonal/>
    </border>
    <border>
      <left style="thin">
        <color indexed="64"/>
      </left>
      <right style="thin">
        <color rgb="FF7F7F7F"/>
      </right>
      <top style="thin">
        <color indexed="64"/>
      </top>
      <bottom style="thin">
        <color indexed="64"/>
      </bottom>
      <diagonal/>
    </border>
    <border>
      <left/>
      <right style="thin">
        <color indexed="64"/>
      </right>
      <top/>
      <bottom/>
      <diagonal/>
    </border>
    <border>
      <left style="thin">
        <color rgb="FF7F7F7F"/>
      </left>
      <right style="thin">
        <color rgb="FF7F7F7F"/>
      </right>
      <top/>
      <bottom style="thin">
        <color rgb="FF7F7F7F"/>
      </bottom>
      <diagonal/>
    </border>
  </borders>
  <cellStyleXfs count="7">
    <xf numFmtId="0" fontId="0" fillId="0" borderId="0"/>
    <xf numFmtId="0" fontId="2" fillId="2" borderId="1" applyNumberFormat="0" applyAlignment="0" applyProtection="0"/>
    <xf numFmtId="0" fontId="3" fillId="0" borderId="0"/>
    <xf numFmtId="0" fontId="4" fillId="6" borderId="16" applyNumberFormat="0" applyAlignment="0" applyProtection="0"/>
    <xf numFmtId="0" fontId="5" fillId="7" borderId="16"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cellStyleXfs>
  <cellXfs count="112">
    <xf numFmtId="0" fontId="0" fillId="0" borderId="0" xfId="0"/>
    <xf numFmtId="0" fontId="3" fillId="0" borderId="0" xfId="2"/>
    <xf numFmtId="0" fontId="0" fillId="0" borderId="2" xfId="0" applyBorder="1"/>
    <xf numFmtId="0" fontId="0" fillId="0" borderId="2" xfId="0" applyBorder="1" applyAlignment="1">
      <alignment horizontal="center"/>
    </xf>
    <xf numFmtId="0" fontId="0" fillId="4" borderId="2" xfId="0" applyFill="1" applyBorder="1"/>
    <xf numFmtId="0" fontId="0" fillId="5" borderId="2" xfId="0" applyFill="1" applyBorder="1"/>
    <xf numFmtId="0" fontId="0" fillId="0" borderId="2" xfId="0" applyBorder="1" applyAlignment="1">
      <alignment horizontal="center" vertical="center"/>
    </xf>
    <xf numFmtId="0" fontId="0" fillId="0" borderId="2" xfId="0" applyBorder="1" applyAlignment="1">
      <alignment vertical="center"/>
    </xf>
    <xf numFmtId="0" fontId="0" fillId="5" borderId="2" xfId="0" applyFill="1" applyBorder="1" applyAlignment="1">
      <alignment horizontal="center"/>
    </xf>
    <xf numFmtId="0" fontId="1" fillId="0" borderId="0" xfId="2" applyFont="1"/>
    <xf numFmtId="0" fontId="4" fillId="6" borderId="16" xfId="3"/>
    <xf numFmtId="0" fontId="5" fillId="7" borderId="16" xfId="4"/>
    <xf numFmtId="0" fontId="6" fillId="0" borderId="0" xfId="5"/>
    <xf numFmtId="2" fontId="9" fillId="0" borderId="0" xfId="0" applyNumberFormat="1" applyFont="1"/>
    <xf numFmtId="0" fontId="6" fillId="0" borderId="0" xfId="5" applyBorder="1"/>
    <xf numFmtId="0" fontId="8" fillId="0" borderId="0" xfId="0" applyFont="1"/>
    <xf numFmtId="0" fontId="4" fillId="6" borderId="17" xfId="3" applyBorder="1" applyAlignment="1">
      <alignment horizontal="center"/>
    </xf>
    <xf numFmtId="0" fontId="4" fillId="6" borderId="7" xfId="3" applyBorder="1" applyAlignment="1">
      <alignment horizontal="center"/>
    </xf>
    <xf numFmtId="0" fontId="5" fillId="7" borderId="11" xfId="4" applyBorder="1" applyAlignment="1">
      <alignment horizontal="center"/>
    </xf>
    <xf numFmtId="0" fontId="4" fillId="6" borderId="20" xfId="3" applyBorder="1" applyAlignment="1">
      <alignment horizontal="center"/>
    </xf>
    <xf numFmtId="0" fontId="4" fillId="6" borderId="2" xfId="3" applyBorder="1"/>
    <xf numFmtId="43" fontId="5" fillId="7" borderId="16" xfId="4" applyNumberFormat="1"/>
    <xf numFmtId="0" fontId="7" fillId="0" borderId="0" xfId="0" applyFont="1"/>
    <xf numFmtId="0" fontId="0" fillId="0" borderId="0" xfId="0" applyAlignment="1">
      <alignment wrapText="1"/>
    </xf>
    <xf numFmtId="0" fontId="11" fillId="7" borderId="16" xfId="4" applyFont="1" applyAlignment="1">
      <alignment wrapText="1"/>
    </xf>
    <xf numFmtId="0" fontId="12" fillId="0" borderId="0" xfId="0" applyFont="1" applyAlignment="1">
      <alignment wrapText="1"/>
    </xf>
    <xf numFmtId="0" fontId="9" fillId="0" borderId="0" xfId="0" applyFont="1"/>
    <xf numFmtId="0" fontId="4" fillId="6" borderId="14" xfId="3" applyBorder="1" applyAlignment="1">
      <alignment horizontal="center"/>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12" fillId="11" borderId="0" xfId="0" applyFont="1" applyFill="1" applyAlignment="1">
      <alignment wrapText="1"/>
    </xf>
    <xf numFmtId="0" fontId="12" fillId="12" borderId="0" xfId="0" applyFont="1" applyFill="1" applyAlignment="1">
      <alignment wrapText="1"/>
    </xf>
    <xf numFmtId="0" fontId="12" fillId="13" borderId="0" xfId="0" applyFont="1" applyFill="1" applyAlignment="1">
      <alignment wrapText="1"/>
    </xf>
    <xf numFmtId="0" fontId="12" fillId="14" borderId="0" xfId="0" applyFont="1" applyFill="1" applyAlignment="1">
      <alignment wrapText="1"/>
    </xf>
    <xf numFmtId="0" fontId="12" fillId="15" borderId="0" xfId="0" applyFont="1" applyFill="1" applyAlignment="1">
      <alignment wrapText="1"/>
    </xf>
    <xf numFmtId="0" fontId="12" fillId="16" borderId="0" xfId="0" applyFont="1" applyFill="1" applyAlignment="1">
      <alignment wrapText="1"/>
    </xf>
    <xf numFmtId="0" fontId="12" fillId="17" borderId="0" xfId="0" applyFont="1" applyFill="1" applyAlignment="1">
      <alignment wrapText="1"/>
    </xf>
    <xf numFmtId="0" fontId="12" fillId="18" borderId="0" xfId="0" applyFont="1" applyFill="1" applyAlignment="1">
      <alignment wrapText="1"/>
    </xf>
    <xf numFmtId="0" fontId="12" fillId="19" borderId="0" xfId="0" applyFont="1" applyFill="1" applyAlignment="1">
      <alignment wrapText="1"/>
    </xf>
    <xf numFmtId="0" fontId="12" fillId="20" borderId="0" xfId="0" applyFont="1" applyFill="1" applyAlignment="1">
      <alignment wrapText="1"/>
    </xf>
    <xf numFmtId="0" fontId="12" fillId="21" borderId="0" xfId="0" applyFont="1" applyFill="1" applyAlignment="1">
      <alignment wrapText="1"/>
    </xf>
    <xf numFmtId="0" fontId="12" fillId="22" borderId="0" xfId="0" applyFont="1" applyFill="1" applyAlignment="1">
      <alignment wrapText="1"/>
    </xf>
    <xf numFmtId="0" fontId="12" fillId="23" borderId="0" xfId="0" applyFont="1" applyFill="1" applyAlignment="1">
      <alignment wrapText="1"/>
    </xf>
    <xf numFmtId="0" fontId="12" fillId="24" borderId="0" xfId="0" applyFont="1" applyFill="1" applyAlignment="1">
      <alignment wrapText="1"/>
    </xf>
    <xf numFmtId="0" fontId="12" fillId="25" borderId="0" xfId="0" applyFont="1" applyFill="1" applyAlignment="1">
      <alignment wrapText="1"/>
    </xf>
    <xf numFmtId="0" fontId="12" fillId="26" borderId="0" xfId="0" applyFont="1" applyFill="1" applyAlignment="1">
      <alignment wrapText="1"/>
    </xf>
    <xf numFmtId="0" fontId="12" fillId="27" borderId="0" xfId="0" applyFont="1" applyFill="1" applyAlignment="1">
      <alignment wrapText="1"/>
    </xf>
    <xf numFmtId="0" fontId="12" fillId="28" borderId="0" xfId="0" applyFont="1" applyFill="1" applyAlignment="1">
      <alignment wrapText="1"/>
    </xf>
    <xf numFmtId="0" fontId="12" fillId="29" borderId="0" xfId="0" applyFont="1" applyFill="1" applyAlignment="1">
      <alignment wrapText="1"/>
    </xf>
    <xf numFmtId="0" fontId="12" fillId="30" borderId="0" xfId="0" applyFont="1" applyFill="1" applyAlignment="1">
      <alignment wrapText="1"/>
    </xf>
    <xf numFmtId="0" fontId="12" fillId="31" borderId="0" xfId="0" applyFont="1" applyFill="1" applyAlignment="1">
      <alignment wrapText="1"/>
    </xf>
    <xf numFmtId="0" fontId="12" fillId="32" borderId="0" xfId="0" applyFont="1" applyFill="1" applyAlignment="1">
      <alignment wrapText="1"/>
    </xf>
    <xf numFmtId="0" fontId="6" fillId="0" borderId="0" xfId="5" applyAlignment="1">
      <alignment wrapText="1"/>
    </xf>
    <xf numFmtId="0" fontId="13" fillId="0" borderId="0" xfId="6" applyAlignment="1">
      <alignment wrapText="1"/>
    </xf>
    <xf numFmtId="0" fontId="0" fillId="0" borderId="24" xfId="0" applyBorder="1" applyAlignment="1">
      <alignment horizontal="center"/>
    </xf>
    <xf numFmtId="0" fontId="11" fillId="7" borderId="16" xfId="4" applyFont="1" applyAlignment="1"/>
    <xf numFmtId="0" fontId="12" fillId="0" borderId="0" xfId="0" applyFont="1"/>
    <xf numFmtId="0" fontId="14" fillId="33" borderId="0" xfId="0" applyFont="1" applyFill="1"/>
    <xf numFmtId="0" fontId="16" fillId="0" borderId="0" xfId="5" applyFont="1" applyBorder="1"/>
    <xf numFmtId="0" fontId="4" fillId="6" borderId="16" xfId="3" applyAlignment="1">
      <alignment wrapText="1"/>
    </xf>
    <xf numFmtId="0" fontId="19" fillId="0" borderId="0" xfId="0" applyFont="1"/>
    <xf numFmtId="0" fontId="20" fillId="34" borderId="25" xfId="0" applyFont="1" applyFill="1" applyBorder="1" applyAlignment="1">
      <alignment horizontal="center" wrapText="1"/>
    </xf>
    <xf numFmtId="0" fontId="21" fillId="35" borderId="26" xfId="0" applyFont="1" applyFill="1" applyBorder="1" applyAlignment="1">
      <alignment horizontal="center"/>
    </xf>
    <xf numFmtId="3" fontId="21" fillId="35" borderId="26" xfId="0" applyNumberFormat="1" applyFont="1" applyFill="1" applyBorder="1" applyAlignment="1">
      <alignment horizontal="center"/>
    </xf>
    <xf numFmtId="0" fontId="20" fillId="34" borderId="25" xfId="0" applyFont="1" applyFill="1" applyBorder="1" applyAlignment="1">
      <alignment horizontal="center" vertical="top" wrapText="1"/>
    </xf>
    <xf numFmtId="0" fontId="21" fillId="35" borderId="26" xfId="0" applyFont="1" applyFill="1" applyBorder="1" applyAlignment="1">
      <alignment horizontal="center" vertical="top"/>
    </xf>
    <xf numFmtId="0" fontId="0" fillId="0" borderId="0" xfId="0" applyAlignment="1">
      <alignment vertical="top"/>
    </xf>
    <xf numFmtId="0" fontId="6" fillId="0" borderId="0" xfId="5" applyAlignment="1">
      <alignment vertical="top"/>
    </xf>
    <xf numFmtId="0" fontId="18" fillId="0" borderId="0" xfId="0" applyFont="1"/>
    <xf numFmtId="49" fontId="5" fillId="7" borderId="16" xfId="4" applyNumberFormat="1"/>
    <xf numFmtId="0" fontId="0" fillId="0" borderId="2" xfId="0" applyBorder="1" applyAlignment="1">
      <alignment wrapText="1"/>
    </xf>
    <xf numFmtId="0" fontId="4" fillId="6" borderId="30" xfId="3" applyBorder="1" applyAlignment="1">
      <alignment horizontal="center"/>
    </xf>
    <xf numFmtId="0" fontId="4" fillId="0" borderId="16" xfId="3" applyFill="1"/>
    <xf numFmtId="0" fontId="4" fillId="0" borderId="2" xfId="3" applyFill="1" applyBorder="1"/>
    <xf numFmtId="0" fontId="23" fillId="0" borderId="0" xfId="5" applyFont="1" applyBorder="1"/>
    <xf numFmtId="0" fontId="24" fillId="7" borderId="16" xfId="4" applyFont="1" applyAlignment="1">
      <alignment horizontal="left" vertical="center"/>
    </xf>
    <xf numFmtId="2" fontId="24" fillId="7" borderId="16" xfId="4" applyNumberFormat="1" applyFont="1"/>
    <xf numFmtId="0" fontId="4" fillId="6" borderId="31" xfId="3" applyBorder="1"/>
    <xf numFmtId="0" fontId="0" fillId="0" borderId="32" xfId="0" applyBorder="1"/>
    <xf numFmtId="0" fontId="4" fillId="6" borderId="33" xfId="3" applyBorder="1"/>
    <xf numFmtId="0" fontId="5" fillId="7" borderId="16" xfId="4" applyAlignment="1">
      <alignment horizontal="center"/>
    </xf>
    <xf numFmtId="0" fontId="10" fillId="0" borderId="0" xfId="2" applyFont="1"/>
    <xf numFmtId="0" fontId="25" fillId="0" borderId="0" xfId="0" applyFont="1"/>
    <xf numFmtId="15" fontId="6" fillId="0" borderId="0" xfId="5" applyNumberFormat="1"/>
    <xf numFmtId="0" fontId="26" fillId="0" borderId="0" xfId="0" applyFont="1"/>
    <xf numFmtId="0" fontId="2" fillId="3" borderId="4" xfId="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3" borderId="15" xfId="1" applyFill="1" applyBorder="1" applyAlignment="1">
      <alignment horizontal="center" wrapText="1"/>
    </xf>
    <xf numFmtId="0" fontId="2" fillId="3" borderId="2" xfId="1" applyFill="1" applyBorder="1" applyAlignment="1">
      <alignment horizontal="center" wrapText="1"/>
    </xf>
    <xf numFmtId="0" fontId="2" fillId="3" borderId="18" xfId="1" applyFill="1" applyBorder="1" applyAlignment="1">
      <alignment horizontal="center" wrapText="1"/>
    </xf>
    <xf numFmtId="0" fontId="2" fillId="3" borderId="3" xfId="1" applyFill="1" applyBorder="1" applyAlignment="1">
      <alignment horizontal="center" wrapText="1"/>
    </xf>
    <xf numFmtId="0" fontId="2" fillId="3" borderId="15" xfId="1" applyFill="1" applyBorder="1" applyAlignment="1">
      <alignment horizontal="center" vertical="center" wrapText="1"/>
    </xf>
    <xf numFmtId="0" fontId="2" fillId="3" borderId="2" xfId="1" applyFill="1" applyBorder="1" applyAlignment="1">
      <alignment horizontal="center" vertical="center" wrapText="1"/>
    </xf>
    <xf numFmtId="0" fontId="2" fillId="3" borderId="19" xfId="1" applyFill="1" applyBorder="1" applyAlignment="1">
      <alignment horizontal="center" vertical="center" wrapText="1"/>
    </xf>
    <xf numFmtId="0" fontId="2" fillId="3" borderId="12" xfId="1" applyFill="1" applyBorder="1" applyAlignment="1">
      <alignment horizontal="center" vertical="center" wrapText="1"/>
    </xf>
    <xf numFmtId="0" fontId="2" fillId="3" borderId="8" xfId="1" applyFill="1" applyBorder="1" applyAlignment="1">
      <alignment horizontal="center" wrapText="1"/>
    </xf>
    <xf numFmtId="0" fontId="2" fillId="3" borderId="9" xfId="1" applyFill="1" applyBorder="1" applyAlignment="1">
      <alignment horizontal="center" wrapText="1"/>
    </xf>
    <xf numFmtId="0" fontId="2" fillId="3" borderId="10" xfId="1" applyFill="1" applyBorder="1" applyAlignment="1">
      <alignment horizontal="center" wrapText="1"/>
    </xf>
    <xf numFmtId="0" fontId="2" fillId="3" borderId="5" xfId="1" applyFill="1" applyBorder="1" applyAlignment="1">
      <alignment horizontal="center" wrapText="1"/>
    </xf>
    <xf numFmtId="0" fontId="0" fillId="0" borderId="2" xfId="0" applyBorder="1" applyAlignment="1">
      <alignment horizontal="center"/>
    </xf>
    <xf numFmtId="0" fontId="2" fillId="3" borderId="27" xfId="1" applyFill="1" applyBorder="1" applyAlignment="1">
      <alignment horizontal="center" wrapText="1"/>
    </xf>
    <xf numFmtId="0" fontId="2" fillId="3" borderId="28" xfId="1" applyFill="1" applyBorder="1" applyAlignment="1">
      <alignment horizontal="center" wrapText="1"/>
    </xf>
    <xf numFmtId="0" fontId="2" fillId="3" borderId="29" xfId="1" applyFill="1" applyBorder="1" applyAlignment="1">
      <alignment horizont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cellXfs>
  <cellStyles count="7">
    <cellStyle name="Calculation" xfId="4" builtinId="22"/>
    <cellStyle name="Check Cell" xfId="1" builtinId="23"/>
    <cellStyle name="Explanatory Text" xfId="5" builtinId="53"/>
    <cellStyle name="Hyperlink" xfId="6" builtinId="8"/>
    <cellStyle name="Input" xfId="3" builtinId="20"/>
    <cellStyle name="Normal" xfId="0" builtinId="0"/>
    <cellStyle name="Normal 2" xfId="2" xr:uid="{00000000-0005-0000-0000-000003000000}"/>
  </cellStyles>
  <dxfs count="15">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ont>
        <color theme="0"/>
      </font>
      <fill>
        <patternFill patternType="none">
          <bgColor auto="1"/>
        </patternFill>
      </fill>
      <border>
        <left/>
        <right/>
        <top style="thin">
          <color auto="1"/>
        </top>
        <bottom/>
        <vertical/>
        <horizontal/>
      </border>
    </dxf>
    <dxf>
      <font>
        <strike/>
        <color theme="0"/>
      </font>
      <fill>
        <patternFill>
          <bgColor theme="0" tint="-0.14996795556505021"/>
        </patternFill>
      </fill>
    </dxf>
    <dxf>
      <font>
        <color theme="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evin Manzano" id="{F2A516CD-6003-49D1-BC28-572EA90C43CB}" userId="S::kevin.manzano@saftehnika.com::bc1879e8-66d9-4b0c-9636-9fe55b53df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0" dT="2023-02-02T10:57:58.89" personId="{F2A516CD-6003-49D1-BC28-572EA90C43CB}" id="{EA29A70F-2EB8-49DB-A646-086E863034E5}">
    <text>Doesn't have unit</text>
  </threadedComment>
  <threadedComment ref="H31" dT="2023-02-02T10:58:16.67" personId="{F2A516CD-6003-49D1-BC28-572EA90C43CB}" id="{B5E03DD4-A5AC-4E68-957C-F3D2AACDDBEC}">
    <text>To place whichever "dimension" and unit the user wants</text>
  </threadedComment>
  <threadedComment ref="H56" dT="2023-02-02T10:57:58.89" personId="{F2A516CD-6003-49D1-BC28-572EA90C43CB}" id="{5F58D3F0-EC28-4A8F-BEE3-189B468F41AF}">
    <text>Doesn't have unit</text>
  </threadedComment>
  <threadedComment ref="H57" dT="2023-02-02T10:58:16.67" personId="{F2A516CD-6003-49D1-BC28-572EA90C43CB}" id="{F036225B-D672-48C0-8F30-D3E771D65EE9}">
    <text>To place whichever "dimension" and unit the user wants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pport@aranet.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70E0-9120-4EA0-900A-FC5A4D984BE3}">
  <dimension ref="B5:E32"/>
  <sheetViews>
    <sheetView showGridLines="0" tabSelected="1" workbookViewId="0">
      <selection activeCell="E21" sqref="E21"/>
    </sheetView>
  </sheetViews>
  <sheetFormatPr defaultRowHeight="15" x14ac:dyDescent="0.25"/>
  <cols>
    <col min="2" max="2" width="38.140625" bestFit="1" customWidth="1"/>
    <col min="3" max="3" width="65.85546875" customWidth="1"/>
    <col min="5" max="5" width="9.140625" style="12"/>
  </cols>
  <sheetData>
    <row r="5" spans="2:5" ht="26.25" x14ac:dyDescent="0.4">
      <c r="B5" s="15" t="s">
        <v>89</v>
      </c>
    </row>
    <row r="8" spans="2:5" x14ac:dyDescent="0.25">
      <c r="B8" t="s">
        <v>0</v>
      </c>
      <c r="C8">
        <v>0.7</v>
      </c>
    </row>
    <row r="10" spans="2:5" x14ac:dyDescent="0.25">
      <c r="B10" t="s">
        <v>1</v>
      </c>
      <c r="C10" s="10" t="s">
        <v>123</v>
      </c>
      <c r="E10" s="12" t="s">
        <v>306</v>
      </c>
    </row>
    <row r="11" spans="2:5" x14ac:dyDescent="0.25">
      <c r="B11" t="s">
        <v>80</v>
      </c>
      <c r="C11" s="10"/>
    </row>
    <row r="12" spans="2:5" x14ac:dyDescent="0.25">
      <c r="B12" t="s">
        <v>85</v>
      </c>
      <c r="C12" s="10" t="s">
        <v>87</v>
      </c>
      <c r="E12" s="12" t="s">
        <v>305</v>
      </c>
    </row>
    <row r="15" spans="2:5" x14ac:dyDescent="0.25">
      <c r="B15" t="s">
        <v>2</v>
      </c>
      <c r="C15" s="10" t="s">
        <v>339</v>
      </c>
      <c r="E15" s="12" t="s">
        <v>340</v>
      </c>
    </row>
    <row r="16" spans="2:5" x14ac:dyDescent="0.25">
      <c r="B16" t="s">
        <v>3</v>
      </c>
      <c r="C16" s="10">
        <v>3</v>
      </c>
      <c r="E16" s="12" t="s">
        <v>300</v>
      </c>
    </row>
    <row r="17" spans="2:5" x14ac:dyDescent="0.25">
      <c r="B17" t="s">
        <v>4</v>
      </c>
      <c r="C17" s="10">
        <v>20</v>
      </c>
      <c r="E17" s="12" t="s">
        <v>301</v>
      </c>
    </row>
    <row r="19" spans="2:5" x14ac:dyDescent="0.25">
      <c r="B19" t="s">
        <v>68</v>
      </c>
      <c r="C19" s="10" t="s">
        <v>371</v>
      </c>
      <c r="E19" s="12" t="s">
        <v>302</v>
      </c>
    </row>
    <row r="21" spans="2:5" x14ac:dyDescent="0.25">
      <c r="B21" s="69" t="s">
        <v>338</v>
      </c>
    </row>
    <row r="23" spans="2:5" ht="30" x14ac:dyDescent="0.25">
      <c r="B23" s="12" t="s">
        <v>69</v>
      </c>
      <c r="C23" s="53" t="s">
        <v>226</v>
      </c>
    </row>
    <row r="24" spans="2:5" x14ac:dyDescent="0.25">
      <c r="B24" s="12"/>
      <c r="C24" s="53"/>
    </row>
    <row r="25" spans="2:5" ht="75" x14ac:dyDescent="0.25">
      <c r="B25" s="12" t="s">
        <v>223</v>
      </c>
      <c r="C25" s="53" t="s">
        <v>351</v>
      </c>
    </row>
    <row r="26" spans="2:5" x14ac:dyDescent="0.25">
      <c r="B26" s="12"/>
      <c r="C26" s="53"/>
    </row>
    <row r="27" spans="2:5" ht="75" x14ac:dyDescent="0.25">
      <c r="B27" s="12" t="s">
        <v>225</v>
      </c>
      <c r="C27" s="53" t="s">
        <v>334</v>
      </c>
    </row>
    <row r="28" spans="2:5" x14ac:dyDescent="0.25">
      <c r="B28" s="12"/>
      <c r="C28" s="53"/>
    </row>
    <row r="29" spans="2:5" ht="90" x14ac:dyDescent="0.25">
      <c r="B29" s="12" t="s">
        <v>303</v>
      </c>
      <c r="C29" s="53" t="s">
        <v>304</v>
      </c>
    </row>
    <row r="31" spans="2:5" x14ac:dyDescent="0.25">
      <c r="B31" s="12" t="s">
        <v>222</v>
      </c>
      <c r="C31" s="54" t="s">
        <v>224</v>
      </c>
    </row>
    <row r="32" spans="2:5" x14ac:dyDescent="0.25">
      <c r="B32" s="12" t="s">
        <v>342</v>
      </c>
      <c r="C32" s="84">
        <v>45272</v>
      </c>
    </row>
  </sheetData>
  <hyperlinks>
    <hyperlink ref="C31" r:id="rId1" xr:uid="{3B53D3DE-8D6E-402B-A389-238BC68E61B6}"/>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2">
        <x14:dataValidation type="list" allowBlank="1" showInputMessage="1" showErrorMessage="1" xr:uid="{356C8CE0-B98A-4F40-8115-6C1DB8C029D7}">
          <x14:formula1>
            <xm:f>Classifiers!$B$6:$B$8</xm:f>
          </x14:formula1>
          <xm:sqref>C12</xm:sqref>
        </x14:dataValidation>
        <x14:dataValidation type="list" allowBlank="1" showInputMessage="1" showErrorMessage="1" xr:uid="{BD513811-CF4C-4FEA-AAB0-3AC9C9E0DDA4}">
          <x14:formula1>
            <xm:f>Classifiers!$E$6:$E$9</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41"/>
  <sheetViews>
    <sheetView topLeftCell="A126" workbookViewId="0">
      <selection activeCell="F140" sqref="F140"/>
    </sheetView>
  </sheetViews>
  <sheetFormatPr defaultRowHeight="15" x14ac:dyDescent="0.25"/>
  <cols>
    <col min="1" max="1" width="10.42578125" customWidth="1"/>
    <col min="2" max="2" width="18.28515625" style="2" bestFit="1" customWidth="1"/>
    <col min="3" max="3" width="20.85546875" style="2" bestFit="1" customWidth="1"/>
    <col min="4" max="4" width="15.28515625" style="2" bestFit="1" customWidth="1"/>
    <col min="5" max="5" width="33.28515625" style="2" customWidth="1"/>
    <col min="6" max="6" width="46.5703125" style="2" customWidth="1"/>
    <col min="7" max="7" width="18.85546875" style="2" bestFit="1" customWidth="1"/>
    <col min="8" max="9" width="22.42578125" style="2" bestFit="1" customWidth="1"/>
    <col min="10" max="11" width="22.42578125" style="2" customWidth="1"/>
  </cols>
  <sheetData>
    <row r="1" spans="1:11" ht="30" customHeight="1" x14ac:dyDescent="0.45">
      <c r="B1" s="13" t="s">
        <v>5</v>
      </c>
      <c r="C1" s="1"/>
      <c r="D1"/>
      <c r="E1" s="77" t="s">
        <v>81</v>
      </c>
      <c r="F1" s="76" t="s">
        <v>341</v>
      </c>
      <c r="G1" s="14" t="s">
        <v>358</v>
      </c>
      <c r="H1"/>
      <c r="I1"/>
      <c r="J1"/>
      <c r="K1"/>
    </row>
    <row r="2" spans="1:11" ht="30" customHeight="1" thickBot="1" x14ac:dyDescent="0.5">
      <c r="B2" s="13"/>
      <c r="C2" s="1"/>
      <c r="D2"/>
      <c r="E2" s="13"/>
      <c r="F2" s="13"/>
      <c r="G2" s="14"/>
      <c r="H2"/>
      <c r="I2"/>
      <c r="J2"/>
      <c r="K2"/>
    </row>
    <row r="3" spans="1:11" ht="15" customHeight="1" x14ac:dyDescent="0.25">
      <c r="B3" s="86" t="s">
        <v>227</v>
      </c>
      <c r="C3" s="87"/>
      <c r="D3" s="88"/>
      <c r="E3" s="55" t="s">
        <v>8</v>
      </c>
      <c r="F3" s="1"/>
      <c r="G3" s="14" t="s">
        <v>95</v>
      </c>
      <c r="H3" s="1"/>
      <c r="I3"/>
      <c r="J3"/>
      <c r="K3"/>
    </row>
    <row r="4" spans="1:11" ht="15" customHeight="1" thickBot="1" x14ac:dyDescent="0.3">
      <c r="B4" s="100" t="s">
        <v>96</v>
      </c>
      <c r="C4" s="101"/>
      <c r="D4" s="102"/>
      <c r="E4" s="16"/>
      <c r="F4" s="1"/>
      <c r="G4" s="14" t="s">
        <v>357</v>
      </c>
      <c r="H4" s="1"/>
      <c r="I4"/>
      <c r="J4"/>
      <c r="K4"/>
    </row>
    <row r="5" spans="1:11" ht="15" customHeight="1" thickBot="1" x14ac:dyDescent="0.3">
      <c r="B5" s="89"/>
      <c r="C5" s="90"/>
      <c r="D5" s="90"/>
      <c r="E5" s="91"/>
      <c r="F5" s="1"/>
      <c r="G5" s="14"/>
      <c r="H5" s="1"/>
      <c r="I5"/>
      <c r="J5"/>
      <c r="K5"/>
    </row>
    <row r="6" spans="1:11" ht="15" customHeight="1" x14ac:dyDescent="0.25">
      <c r="B6" s="86" t="s">
        <v>101</v>
      </c>
      <c r="C6" s="103"/>
      <c r="D6" s="103"/>
      <c r="E6" s="81">
        <v>12</v>
      </c>
      <c r="F6" s="12" t="str">
        <f>IF(E6&gt;12,"Pleae check if apropriate base station licence ordered","")</f>
        <v/>
      </c>
      <c r="G6" s="14" t="s">
        <v>228</v>
      </c>
      <c r="H6" s="9"/>
      <c r="I6"/>
      <c r="J6"/>
      <c r="K6"/>
    </row>
    <row r="7" spans="1:11" ht="15" customHeight="1" x14ac:dyDescent="0.25">
      <c r="A7" s="22" t="str">
        <f>_xlfn.CONCAT("&lt;=",E7)</f>
        <v>&lt;=50</v>
      </c>
      <c r="B7" s="92" t="s">
        <v>97</v>
      </c>
      <c r="C7" s="93"/>
      <c r="D7" s="93"/>
      <c r="E7" s="17">
        <v>50</v>
      </c>
      <c r="F7" s="82" t="str">
        <f>IF(E7&gt;E6,"Check base station licence!","")</f>
        <v>Check base station licence!</v>
      </c>
      <c r="G7" s="14" t="s">
        <v>98</v>
      </c>
      <c r="H7" s="9"/>
      <c r="I7"/>
      <c r="J7"/>
      <c r="K7"/>
    </row>
    <row r="8" spans="1:11" ht="15" customHeight="1" thickBot="1" x14ac:dyDescent="0.3">
      <c r="B8" s="100" t="s">
        <v>9</v>
      </c>
      <c r="C8" s="101"/>
      <c r="D8" s="101"/>
      <c r="E8" s="18">
        <f>IF(E7-12&lt;0,0,E7-12)</f>
        <v>38</v>
      </c>
      <c r="F8" s="82" t="str">
        <f>IF(E8&gt;0,"Check if additional sensor pairing service is ordered","")</f>
        <v>Check if additional sensor pairing service is ordered</v>
      </c>
      <c r="G8" s="14" t="s">
        <v>229</v>
      </c>
      <c r="H8" s="9"/>
      <c r="I8"/>
      <c r="J8"/>
      <c r="K8"/>
    </row>
    <row r="9" spans="1:11" ht="15" customHeight="1" thickBot="1" x14ac:dyDescent="0.3">
      <c r="B9" s="89"/>
      <c r="C9" s="90"/>
      <c r="D9" s="90"/>
      <c r="E9" s="91"/>
      <c r="F9" s="9"/>
      <c r="G9" s="14"/>
      <c r="H9" s="9"/>
      <c r="I9"/>
      <c r="J9"/>
      <c r="K9"/>
    </row>
    <row r="10" spans="1:11" x14ac:dyDescent="0.25">
      <c r="B10" s="94" t="s">
        <v>10</v>
      </c>
      <c r="C10" s="95"/>
      <c r="D10" s="95"/>
      <c r="E10" s="27" t="s">
        <v>124</v>
      </c>
      <c r="F10"/>
      <c r="G10" s="14" t="s">
        <v>230</v>
      </c>
      <c r="H10"/>
      <c r="I10"/>
      <c r="J10"/>
      <c r="K10"/>
    </row>
    <row r="11" spans="1:11" x14ac:dyDescent="0.25">
      <c r="B11" s="96" t="s">
        <v>363</v>
      </c>
      <c r="C11" s="97"/>
      <c r="D11" s="97"/>
      <c r="E11" s="17" t="s">
        <v>19</v>
      </c>
      <c r="F11"/>
      <c r="G11" s="14" t="s">
        <v>231</v>
      </c>
      <c r="H11"/>
      <c r="I11"/>
      <c r="J11"/>
      <c r="K11"/>
    </row>
    <row r="12" spans="1:11" ht="15.75" thickBot="1" x14ac:dyDescent="0.3">
      <c r="B12" s="98"/>
      <c r="C12" s="99"/>
      <c r="D12" s="99"/>
      <c r="E12" s="19" t="s">
        <v>366</v>
      </c>
      <c r="F12" s="83" t="str">
        <f>IF(E12="Default configuration"," ","Please fill in rows from 141")</f>
        <v xml:space="preserve"> </v>
      </c>
      <c r="G12" s="14" t="s">
        <v>367</v>
      </c>
      <c r="H12"/>
      <c r="I12"/>
      <c r="J12"/>
      <c r="K12"/>
    </row>
    <row r="13" spans="1:11" ht="15.75" thickBot="1" x14ac:dyDescent="0.3">
      <c r="B13" s="89"/>
      <c r="C13" s="90"/>
      <c r="D13" s="90"/>
      <c r="E13" s="91"/>
      <c r="F13"/>
      <c r="G13" s="14"/>
      <c r="H13"/>
      <c r="I13"/>
      <c r="J13"/>
      <c r="K13"/>
    </row>
    <row r="14" spans="1:11" x14ac:dyDescent="0.25">
      <c r="B14" s="94" t="s">
        <v>368</v>
      </c>
      <c r="C14" s="95"/>
      <c r="D14" s="95"/>
      <c r="E14" s="72">
        <v>2</v>
      </c>
      <c r="F14"/>
      <c r="G14" s="14" t="s">
        <v>353</v>
      </c>
      <c r="H14"/>
      <c r="I14"/>
      <c r="J14"/>
      <c r="K14"/>
    </row>
    <row r="15" spans="1:11" x14ac:dyDescent="0.25">
      <c r="B15" s="92" t="s">
        <v>99</v>
      </c>
      <c r="C15" s="93"/>
      <c r="D15" s="93"/>
      <c r="E15" s="16"/>
      <c r="F15" s="9"/>
      <c r="G15" s="75" t="s">
        <v>354</v>
      </c>
      <c r="H15" s="9"/>
      <c r="I15"/>
      <c r="J15"/>
      <c r="K15"/>
    </row>
    <row r="16" spans="1:11" ht="15.75" thickBot="1" x14ac:dyDescent="0.3">
      <c r="B16" s="92" t="s">
        <v>11</v>
      </c>
      <c r="C16" s="93"/>
      <c r="D16" s="93"/>
      <c r="E16" s="16"/>
      <c r="F16" s="9"/>
      <c r="G16" s="75" t="s">
        <v>355</v>
      </c>
      <c r="H16" s="9"/>
      <c r="I16"/>
      <c r="J16"/>
      <c r="K16"/>
    </row>
    <row r="17" spans="1:11" ht="15.75" thickBot="1" x14ac:dyDescent="0.3">
      <c r="B17" s="89"/>
      <c r="C17" s="90"/>
      <c r="D17" s="90"/>
      <c r="E17" s="91"/>
      <c r="F17"/>
      <c r="G17" s="14"/>
      <c r="H17"/>
      <c r="I17"/>
      <c r="J17"/>
      <c r="K17"/>
    </row>
    <row r="18" spans="1:11" x14ac:dyDescent="0.25">
      <c r="B18" s="92" t="s">
        <v>369</v>
      </c>
      <c r="C18" s="93"/>
      <c r="D18" s="93"/>
      <c r="E18" s="72" t="s">
        <v>110</v>
      </c>
      <c r="F18" s="9"/>
      <c r="G18" s="14" t="s">
        <v>122</v>
      </c>
      <c r="H18" s="9"/>
      <c r="I18"/>
      <c r="J18"/>
      <c r="K18"/>
    </row>
    <row r="19" spans="1:11" x14ac:dyDescent="0.25">
      <c r="B19" s="105" t="s">
        <v>352</v>
      </c>
      <c r="C19" s="106"/>
      <c r="D19" s="107"/>
      <c r="E19" s="81">
        <v>50</v>
      </c>
      <c r="F19" s="9"/>
      <c r="G19" s="14" t="s">
        <v>356</v>
      </c>
      <c r="H19" s="9"/>
      <c r="I19"/>
      <c r="J19"/>
      <c r="K19"/>
    </row>
    <row r="20" spans="1:11" x14ac:dyDescent="0.25">
      <c r="B20"/>
      <c r="C20"/>
      <c r="D20"/>
      <c r="E20"/>
      <c r="F20"/>
      <c r="G20" s="14"/>
      <c r="H20"/>
      <c r="I20"/>
      <c r="J20"/>
      <c r="K20"/>
    </row>
    <row r="21" spans="1:11" x14ac:dyDescent="0.25">
      <c r="B21"/>
      <c r="C21"/>
      <c r="D21"/>
      <c r="E21"/>
      <c r="F21"/>
      <c r="G21" s="14"/>
      <c r="H21"/>
      <c r="I21"/>
      <c r="J21"/>
      <c r="K21"/>
    </row>
    <row r="22" spans="1:11" x14ac:dyDescent="0.25">
      <c r="A22" t="s">
        <v>35</v>
      </c>
      <c r="B22"/>
      <c r="C22"/>
      <c r="D22"/>
      <c r="E22"/>
      <c r="F22"/>
      <c r="G22" s="14"/>
      <c r="H22"/>
      <c r="I22"/>
      <c r="J22"/>
      <c r="K22"/>
    </row>
    <row r="23" spans="1:11" x14ac:dyDescent="0.25">
      <c r="B23" s="2" t="s">
        <v>36</v>
      </c>
      <c r="C23" s="2" t="s">
        <v>91</v>
      </c>
      <c r="D23" s="2" t="s">
        <v>92</v>
      </c>
      <c r="E23" s="2" t="s">
        <v>28</v>
      </c>
      <c r="F23"/>
      <c r="G23" s="14" t="s">
        <v>307</v>
      </c>
      <c r="H23"/>
      <c r="I23"/>
      <c r="J23"/>
      <c r="K23"/>
    </row>
    <row r="24" spans="1:11" x14ac:dyDescent="0.25">
      <c r="B24" s="3">
        <v>1</v>
      </c>
      <c r="C24" s="73" t="s">
        <v>7</v>
      </c>
      <c r="D24" s="74"/>
      <c r="F24"/>
      <c r="G24" s="59" t="s">
        <v>318</v>
      </c>
      <c r="H24"/>
      <c r="I24"/>
      <c r="J24" s="14"/>
      <c r="K24" s="14"/>
    </row>
    <row r="25" spans="1:11" x14ac:dyDescent="0.25">
      <c r="B25" s="3">
        <f>IF(B24&lt;$E$14,B24+1)</f>
        <v>2</v>
      </c>
      <c r="C25" s="73" t="s">
        <v>6</v>
      </c>
      <c r="D25" s="74"/>
      <c r="F25"/>
      <c r="G25"/>
      <c r="H25"/>
      <c r="I25" s="14"/>
      <c r="J25"/>
      <c r="K25"/>
    </row>
    <row r="26" spans="1:11" x14ac:dyDescent="0.25">
      <c r="B26" s="3" t="b">
        <f t="shared" ref="B26:B33" si="0">IF(B25&lt;$E$14,B25+1)</f>
        <v>0</v>
      </c>
      <c r="C26" s="73"/>
      <c r="D26" s="74"/>
      <c r="F26"/>
      <c r="G26"/>
      <c r="H26"/>
      <c r="I26" s="14"/>
      <c r="J26"/>
      <c r="K26"/>
    </row>
    <row r="27" spans="1:11" x14ac:dyDescent="0.25">
      <c r="B27" s="3" t="b">
        <f t="shared" si="0"/>
        <v>0</v>
      </c>
      <c r="C27" s="73"/>
      <c r="D27" s="74"/>
      <c r="F27"/>
      <c r="G27"/>
      <c r="H27"/>
      <c r="I27" s="14"/>
      <c r="J27"/>
      <c r="K27"/>
    </row>
    <row r="28" spans="1:11" x14ac:dyDescent="0.25">
      <c r="B28" s="3" t="b">
        <f t="shared" si="0"/>
        <v>0</v>
      </c>
      <c r="C28" s="73"/>
      <c r="D28" s="74"/>
      <c r="F28"/>
      <c r="G28"/>
      <c r="H28"/>
      <c r="I28" s="14"/>
      <c r="J28"/>
      <c r="K28"/>
    </row>
    <row r="29" spans="1:11" x14ac:dyDescent="0.25">
      <c r="B29" s="3" t="b">
        <f t="shared" si="0"/>
        <v>0</v>
      </c>
      <c r="C29" s="73"/>
      <c r="D29" s="74"/>
      <c r="F29"/>
      <c r="G29"/>
      <c r="H29"/>
      <c r="I29" s="14"/>
      <c r="J29"/>
      <c r="K29"/>
    </row>
    <row r="30" spans="1:11" x14ac:dyDescent="0.25">
      <c r="B30" s="3" t="b">
        <f t="shared" si="0"/>
        <v>0</v>
      </c>
      <c r="C30" s="73"/>
      <c r="D30" s="74"/>
      <c r="F30"/>
      <c r="G30"/>
      <c r="H30"/>
      <c r="I30" s="14"/>
      <c r="J30"/>
      <c r="K30"/>
    </row>
    <row r="31" spans="1:11" x14ac:dyDescent="0.25">
      <c r="B31" s="3" t="b">
        <f t="shared" si="0"/>
        <v>0</v>
      </c>
      <c r="C31" s="73"/>
      <c r="D31" s="74"/>
      <c r="F31"/>
      <c r="G31"/>
      <c r="H31"/>
      <c r="I31" s="14"/>
      <c r="J31"/>
      <c r="K31"/>
    </row>
    <row r="32" spans="1:11" x14ac:dyDescent="0.25">
      <c r="B32" s="3" t="b">
        <f t="shared" si="0"/>
        <v>0</v>
      </c>
      <c r="C32" s="73"/>
      <c r="D32" s="74"/>
      <c r="F32"/>
      <c r="G32"/>
      <c r="H32"/>
      <c r="I32" s="14"/>
      <c r="J32"/>
      <c r="K32"/>
    </row>
    <row r="33" spans="1:11" x14ac:dyDescent="0.25">
      <c r="B33" s="3" t="b">
        <f t="shared" si="0"/>
        <v>0</v>
      </c>
      <c r="C33" s="73"/>
      <c r="D33" s="74"/>
      <c r="F33"/>
      <c r="G33"/>
      <c r="H33"/>
      <c r="I33" s="14"/>
      <c r="J33"/>
      <c r="K33"/>
    </row>
    <row r="34" spans="1:11" x14ac:dyDescent="0.25">
      <c r="B34"/>
      <c r="C34"/>
      <c r="D34"/>
      <c r="E34"/>
      <c r="F34"/>
      <c r="G34"/>
      <c r="H34"/>
      <c r="I34" s="12"/>
      <c r="J34"/>
      <c r="K34"/>
    </row>
    <row r="35" spans="1:11" s="23" customFormat="1" ht="90" x14ac:dyDescent="0.25">
      <c r="A35" s="23" t="s">
        <v>30</v>
      </c>
      <c r="B35"/>
      <c r="C35"/>
      <c r="D35" s="53" t="s">
        <v>292</v>
      </c>
      <c r="E35" s="53" t="s">
        <v>293</v>
      </c>
      <c r="F35" s="53" t="s">
        <v>321</v>
      </c>
      <c r="G35" s="53" t="s">
        <v>294</v>
      </c>
      <c r="H35" s="53" t="s">
        <v>295</v>
      </c>
      <c r="I35" s="53" t="s">
        <v>296</v>
      </c>
      <c r="J35" s="53" t="s">
        <v>297</v>
      </c>
      <c r="K35" s="53" t="s">
        <v>298</v>
      </c>
    </row>
    <row r="36" spans="1:11" ht="90" x14ac:dyDescent="0.25">
      <c r="B36" s="53" t="s">
        <v>299</v>
      </c>
      <c r="C36" s="53" t="s">
        <v>291</v>
      </c>
      <c r="D36" s="2" t="s">
        <v>32</v>
      </c>
      <c r="E36" s="2" t="s">
        <v>102</v>
      </c>
      <c r="F36" s="2" t="s">
        <v>103</v>
      </c>
      <c r="G36" s="2" t="s">
        <v>34</v>
      </c>
      <c r="H36" s="2" t="s">
        <v>104</v>
      </c>
      <c r="I36" s="71" t="s">
        <v>219</v>
      </c>
      <c r="J36" s="2" t="s">
        <v>133</v>
      </c>
      <c r="K36" s="2" t="s">
        <v>105</v>
      </c>
    </row>
    <row r="37" spans="1:11" x14ac:dyDescent="0.25">
      <c r="B37" s="2" t="s">
        <v>31</v>
      </c>
      <c r="C37" s="2" t="s">
        <v>33</v>
      </c>
      <c r="D37" s="11" t="s">
        <v>319</v>
      </c>
      <c r="E37" s="60" t="s">
        <v>247</v>
      </c>
      <c r="F37" s="10" t="s">
        <v>320</v>
      </c>
      <c r="G37" s="10" t="s">
        <v>76</v>
      </c>
      <c r="H37" s="10" t="s">
        <v>71</v>
      </c>
      <c r="I37" s="10" t="s">
        <v>126</v>
      </c>
      <c r="J37" s="10" t="s">
        <v>135</v>
      </c>
      <c r="K37" s="10" t="s">
        <v>322</v>
      </c>
    </row>
    <row r="38" spans="1:11" x14ac:dyDescent="0.25">
      <c r="B38" s="3">
        <v>1</v>
      </c>
      <c r="C38" s="21" t="str">
        <f t="shared" ref="C38:C77" si="1">IF(B38=FALSE,FALSE,$E$10)</f>
        <v>Greenhouse1</v>
      </c>
      <c r="D38" s="70"/>
      <c r="E38" s="60"/>
      <c r="F38" s="10"/>
      <c r="G38" s="10"/>
      <c r="H38" s="10"/>
      <c r="I38" s="10"/>
      <c r="J38" s="10"/>
      <c r="K38" s="10"/>
    </row>
    <row r="39" spans="1:11" x14ac:dyDescent="0.25">
      <c r="B39" s="3">
        <f>IF(B38&lt;$E$7,B38+1)</f>
        <v>2</v>
      </c>
      <c r="C39" s="21" t="str">
        <f t="shared" si="1"/>
        <v>Greenhouse1</v>
      </c>
      <c r="D39" s="70"/>
      <c r="E39" s="60"/>
      <c r="F39" s="10"/>
      <c r="G39" s="10"/>
      <c r="H39" s="10"/>
      <c r="I39" s="10"/>
      <c r="J39" s="10"/>
      <c r="K39" s="10"/>
    </row>
    <row r="40" spans="1:11" x14ac:dyDescent="0.25">
      <c r="B40" s="3">
        <f t="shared" ref="B40:B103" si="2">IF(B39&lt;$E$7,B39+1)</f>
        <v>3</v>
      </c>
      <c r="C40" s="21" t="str">
        <f t="shared" si="1"/>
        <v>Greenhouse1</v>
      </c>
      <c r="D40" s="70"/>
      <c r="E40" s="60"/>
      <c r="F40" s="10"/>
      <c r="G40" s="10"/>
      <c r="H40" s="10"/>
      <c r="I40" s="10"/>
      <c r="J40" s="10"/>
      <c r="K40" s="10"/>
    </row>
    <row r="41" spans="1:11" x14ac:dyDescent="0.25">
      <c r="B41" s="3">
        <f t="shared" si="2"/>
        <v>4</v>
      </c>
      <c r="C41" s="21" t="str">
        <f t="shared" si="1"/>
        <v>Greenhouse1</v>
      </c>
      <c r="D41" s="70"/>
      <c r="E41" s="60"/>
      <c r="F41" s="10"/>
      <c r="G41" s="10"/>
      <c r="H41" s="10"/>
      <c r="I41" s="10"/>
      <c r="J41" s="10"/>
      <c r="K41" s="10"/>
    </row>
    <row r="42" spans="1:11" x14ac:dyDescent="0.25">
      <c r="B42" s="3">
        <f t="shared" si="2"/>
        <v>5</v>
      </c>
      <c r="C42" s="21" t="str">
        <f t="shared" si="1"/>
        <v>Greenhouse1</v>
      </c>
      <c r="D42" s="70"/>
      <c r="E42" s="60"/>
      <c r="F42" s="10"/>
      <c r="G42" s="10"/>
      <c r="H42" s="10"/>
      <c r="I42" s="10"/>
      <c r="J42" s="10"/>
      <c r="K42" s="10"/>
    </row>
    <row r="43" spans="1:11" x14ac:dyDescent="0.25">
      <c r="B43" s="3">
        <f t="shared" si="2"/>
        <v>6</v>
      </c>
      <c r="C43" s="21" t="str">
        <f t="shared" si="1"/>
        <v>Greenhouse1</v>
      </c>
      <c r="D43" s="70"/>
      <c r="E43" s="60"/>
      <c r="F43" s="10"/>
      <c r="G43" s="10"/>
      <c r="H43" s="10"/>
      <c r="I43" s="10"/>
      <c r="J43" s="10"/>
      <c r="K43" s="10"/>
    </row>
    <row r="44" spans="1:11" x14ac:dyDescent="0.25">
      <c r="B44" s="3">
        <f t="shared" si="2"/>
        <v>7</v>
      </c>
      <c r="C44" s="21" t="str">
        <f t="shared" si="1"/>
        <v>Greenhouse1</v>
      </c>
      <c r="D44" s="70"/>
      <c r="E44" s="60"/>
      <c r="F44" s="10"/>
      <c r="G44" s="10"/>
      <c r="H44" s="10"/>
      <c r="I44" s="10"/>
      <c r="J44" s="10"/>
      <c r="K44" s="10"/>
    </row>
    <row r="45" spans="1:11" x14ac:dyDescent="0.25">
      <c r="B45" s="3">
        <f t="shared" si="2"/>
        <v>8</v>
      </c>
      <c r="C45" s="21" t="str">
        <f t="shared" si="1"/>
        <v>Greenhouse1</v>
      </c>
      <c r="D45" s="70"/>
      <c r="E45" s="60"/>
      <c r="F45" s="10"/>
      <c r="G45" s="10"/>
      <c r="H45" s="10"/>
      <c r="I45" s="10"/>
      <c r="J45" s="10"/>
      <c r="K45" s="10"/>
    </row>
    <row r="46" spans="1:11" x14ac:dyDescent="0.25">
      <c r="B46" s="3">
        <f t="shared" si="2"/>
        <v>9</v>
      </c>
      <c r="C46" s="21" t="str">
        <f t="shared" si="1"/>
        <v>Greenhouse1</v>
      </c>
      <c r="D46" s="70"/>
      <c r="E46" s="60"/>
      <c r="F46" s="10"/>
      <c r="G46" s="10"/>
      <c r="H46" s="10"/>
      <c r="I46" s="10"/>
      <c r="J46" s="10"/>
      <c r="K46" s="10"/>
    </row>
    <row r="47" spans="1:11" x14ac:dyDescent="0.25">
      <c r="B47" s="3">
        <f t="shared" si="2"/>
        <v>10</v>
      </c>
      <c r="C47" s="21" t="str">
        <f t="shared" si="1"/>
        <v>Greenhouse1</v>
      </c>
      <c r="D47" s="70"/>
      <c r="E47" s="60"/>
      <c r="F47" s="10"/>
      <c r="G47" s="10"/>
      <c r="H47" s="10"/>
      <c r="I47" s="10"/>
      <c r="J47" s="10"/>
      <c r="K47" s="10"/>
    </row>
    <row r="48" spans="1:11" x14ac:dyDescent="0.25">
      <c r="B48" s="3">
        <f t="shared" si="2"/>
        <v>11</v>
      </c>
      <c r="C48" s="21" t="str">
        <f t="shared" si="1"/>
        <v>Greenhouse1</v>
      </c>
      <c r="D48" s="70"/>
      <c r="E48" s="60"/>
      <c r="F48" s="10"/>
      <c r="G48" s="10"/>
      <c r="H48" s="10"/>
      <c r="I48" s="10"/>
      <c r="J48" s="10"/>
      <c r="K48" s="10"/>
    </row>
    <row r="49" spans="2:11" x14ac:dyDescent="0.25">
      <c r="B49" s="3">
        <f t="shared" si="2"/>
        <v>12</v>
      </c>
      <c r="C49" s="21" t="str">
        <f t="shared" si="1"/>
        <v>Greenhouse1</v>
      </c>
      <c r="D49" s="70"/>
      <c r="E49" s="60"/>
      <c r="F49" s="10"/>
      <c r="G49" s="10"/>
      <c r="H49" s="10"/>
      <c r="I49" s="10"/>
      <c r="J49" s="10"/>
      <c r="K49" s="10"/>
    </row>
    <row r="50" spans="2:11" x14ac:dyDescent="0.25">
      <c r="B50" s="3">
        <f t="shared" si="2"/>
        <v>13</v>
      </c>
      <c r="C50" s="21" t="str">
        <f t="shared" si="1"/>
        <v>Greenhouse1</v>
      </c>
      <c r="D50" s="70"/>
      <c r="E50" s="60"/>
      <c r="F50" s="10"/>
      <c r="G50" s="10"/>
      <c r="H50" s="10"/>
      <c r="I50" s="10"/>
      <c r="J50" s="10"/>
      <c r="K50" s="10"/>
    </row>
    <row r="51" spans="2:11" x14ac:dyDescent="0.25">
      <c r="B51" s="3">
        <f t="shared" si="2"/>
        <v>14</v>
      </c>
      <c r="C51" s="21" t="str">
        <f t="shared" si="1"/>
        <v>Greenhouse1</v>
      </c>
      <c r="D51" s="70"/>
      <c r="E51" s="60"/>
      <c r="F51" s="10"/>
      <c r="G51" s="10"/>
      <c r="H51" s="10"/>
      <c r="I51" s="10"/>
      <c r="J51" s="10"/>
      <c r="K51" s="10"/>
    </row>
    <row r="52" spans="2:11" x14ac:dyDescent="0.25">
      <c r="B52" s="3">
        <f t="shared" si="2"/>
        <v>15</v>
      </c>
      <c r="C52" s="21" t="str">
        <f t="shared" si="1"/>
        <v>Greenhouse1</v>
      </c>
      <c r="D52" s="70"/>
      <c r="E52" s="60"/>
      <c r="F52" s="10"/>
      <c r="G52" s="10"/>
      <c r="H52" s="10"/>
      <c r="I52" s="10"/>
      <c r="J52" s="10"/>
      <c r="K52" s="10"/>
    </row>
    <row r="53" spans="2:11" x14ac:dyDescent="0.25">
      <c r="B53" s="3">
        <f t="shared" si="2"/>
        <v>16</v>
      </c>
      <c r="C53" s="21" t="str">
        <f t="shared" si="1"/>
        <v>Greenhouse1</v>
      </c>
      <c r="D53" s="70"/>
      <c r="E53" s="60"/>
      <c r="F53" s="10"/>
      <c r="G53" s="10"/>
      <c r="H53" s="10"/>
      <c r="I53" s="10"/>
      <c r="J53" s="10"/>
      <c r="K53" s="10"/>
    </row>
    <row r="54" spans="2:11" x14ac:dyDescent="0.25">
      <c r="B54" s="3">
        <f t="shared" si="2"/>
        <v>17</v>
      </c>
      <c r="C54" s="21" t="str">
        <f t="shared" si="1"/>
        <v>Greenhouse1</v>
      </c>
      <c r="D54" s="70"/>
      <c r="E54" s="60"/>
      <c r="F54" s="10"/>
      <c r="G54" s="10"/>
      <c r="H54" s="10"/>
      <c r="I54" s="10"/>
      <c r="J54" s="10"/>
      <c r="K54" s="10"/>
    </row>
    <row r="55" spans="2:11" x14ac:dyDescent="0.25">
      <c r="B55" s="3">
        <f t="shared" si="2"/>
        <v>18</v>
      </c>
      <c r="C55" s="21" t="str">
        <f t="shared" si="1"/>
        <v>Greenhouse1</v>
      </c>
      <c r="D55" s="70"/>
      <c r="E55" s="60"/>
      <c r="F55" s="10"/>
      <c r="G55" s="10"/>
      <c r="H55" s="10"/>
      <c r="I55" s="10"/>
      <c r="J55" s="10"/>
      <c r="K55" s="10"/>
    </row>
    <row r="56" spans="2:11" x14ac:dyDescent="0.25">
      <c r="B56" s="3">
        <f t="shared" si="2"/>
        <v>19</v>
      </c>
      <c r="C56" s="21" t="str">
        <f t="shared" si="1"/>
        <v>Greenhouse1</v>
      </c>
      <c r="D56" s="70"/>
      <c r="E56" s="60"/>
      <c r="F56" s="10"/>
      <c r="G56" s="10"/>
      <c r="H56" s="10"/>
      <c r="I56" s="10"/>
      <c r="J56" s="10"/>
      <c r="K56" s="10"/>
    </row>
    <row r="57" spans="2:11" x14ac:dyDescent="0.25">
      <c r="B57" s="3">
        <f t="shared" si="2"/>
        <v>20</v>
      </c>
      <c r="C57" s="21" t="str">
        <f t="shared" si="1"/>
        <v>Greenhouse1</v>
      </c>
      <c r="D57" s="70"/>
      <c r="E57" s="60"/>
      <c r="F57" s="10"/>
      <c r="G57" s="10"/>
      <c r="H57" s="10"/>
      <c r="I57" s="10"/>
      <c r="J57" s="10"/>
      <c r="K57" s="10"/>
    </row>
    <row r="58" spans="2:11" x14ac:dyDescent="0.25">
      <c r="B58" s="3">
        <f t="shared" si="2"/>
        <v>21</v>
      </c>
      <c r="C58" s="21" t="str">
        <f t="shared" si="1"/>
        <v>Greenhouse1</v>
      </c>
      <c r="D58" s="70"/>
      <c r="E58" s="60"/>
      <c r="F58" s="10"/>
      <c r="G58" s="10"/>
      <c r="H58" s="10"/>
      <c r="I58" s="10"/>
      <c r="J58" s="10"/>
      <c r="K58" s="10"/>
    </row>
    <row r="59" spans="2:11" x14ac:dyDescent="0.25">
      <c r="B59" s="3">
        <f t="shared" si="2"/>
        <v>22</v>
      </c>
      <c r="C59" s="21" t="str">
        <f t="shared" si="1"/>
        <v>Greenhouse1</v>
      </c>
      <c r="D59" s="70"/>
      <c r="E59" s="60"/>
      <c r="F59" s="10"/>
      <c r="G59" s="10"/>
      <c r="H59" s="10"/>
      <c r="I59" s="10"/>
      <c r="J59" s="10"/>
      <c r="K59" s="10"/>
    </row>
    <row r="60" spans="2:11" x14ac:dyDescent="0.25">
      <c r="B60" s="3">
        <f>IF(B59&lt;$E$7,B59+1)</f>
        <v>23</v>
      </c>
      <c r="C60" s="21" t="str">
        <f>IF(B60=FALSE,FALSE,$E$10)</f>
        <v>Greenhouse1</v>
      </c>
      <c r="D60" s="70"/>
      <c r="E60" s="60"/>
      <c r="F60" s="10"/>
      <c r="G60" s="10"/>
      <c r="H60" s="10"/>
      <c r="I60" s="10"/>
      <c r="J60" s="10"/>
      <c r="K60" s="10"/>
    </row>
    <row r="61" spans="2:11" x14ac:dyDescent="0.25">
      <c r="B61" s="3">
        <f t="shared" si="2"/>
        <v>24</v>
      </c>
      <c r="C61" s="21" t="str">
        <f t="shared" si="1"/>
        <v>Greenhouse1</v>
      </c>
      <c r="D61" s="70"/>
      <c r="E61" s="60"/>
      <c r="F61" s="10"/>
      <c r="G61" s="10"/>
      <c r="H61" s="10"/>
      <c r="I61" s="10"/>
      <c r="J61" s="10"/>
      <c r="K61" s="10"/>
    </row>
    <row r="62" spans="2:11" x14ac:dyDescent="0.25">
      <c r="B62" s="3">
        <f t="shared" si="2"/>
        <v>25</v>
      </c>
      <c r="C62" s="21" t="str">
        <f t="shared" si="1"/>
        <v>Greenhouse1</v>
      </c>
      <c r="D62" s="70"/>
      <c r="E62" s="60"/>
      <c r="F62" s="10"/>
      <c r="G62" s="10"/>
      <c r="H62" s="10"/>
      <c r="I62" s="10"/>
      <c r="J62" s="10"/>
      <c r="K62" s="10"/>
    </row>
    <row r="63" spans="2:11" x14ac:dyDescent="0.25">
      <c r="B63" s="3">
        <f t="shared" si="2"/>
        <v>26</v>
      </c>
      <c r="C63" s="21" t="str">
        <f t="shared" si="1"/>
        <v>Greenhouse1</v>
      </c>
      <c r="D63" s="70"/>
      <c r="E63" s="60"/>
      <c r="F63" s="10"/>
      <c r="G63" s="10"/>
      <c r="H63" s="10"/>
      <c r="I63" s="10"/>
      <c r="J63" s="10"/>
      <c r="K63" s="10"/>
    </row>
    <row r="64" spans="2:11" x14ac:dyDescent="0.25">
      <c r="B64" s="3">
        <f t="shared" si="2"/>
        <v>27</v>
      </c>
      <c r="C64" s="21" t="str">
        <f t="shared" si="1"/>
        <v>Greenhouse1</v>
      </c>
      <c r="D64" s="70"/>
      <c r="E64" s="60"/>
      <c r="F64" s="10"/>
      <c r="G64" s="10"/>
      <c r="H64" s="10"/>
      <c r="I64" s="10"/>
      <c r="J64" s="10"/>
      <c r="K64" s="10"/>
    </row>
    <row r="65" spans="2:11" x14ac:dyDescent="0.25">
      <c r="B65" s="3">
        <f t="shared" si="2"/>
        <v>28</v>
      </c>
      <c r="C65" s="21" t="str">
        <f t="shared" si="1"/>
        <v>Greenhouse1</v>
      </c>
      <c r="D65" s="70"/>
      <c r="E65" s="60"/>
      <c r="F65" s="10"/>
      <c r="G65" s="10"/>
      <c r="H65" s="10"/>
      <c r="I65" s="10"/>
      <c r="J65" s="10"/>
      <c r="K65" s="10"/>
    </row>
    <row r="66" spans="2:11" x14ac:dyDescent="0.25">
      <c r="B66" s="3">
        <f t="shared" si="2"/>
        <v>29</v>
      </c>
      <c r="C66" s="21" t="str">
        <f t="shared" si="1"/>
        <v>Greenhouse1</v>
      </c>
      <c r="D66" s="70"/>
      <c r="E66" s="60"/>
      <c r="F66" s="10"/>
      <c r="G66" s="10"/>
      <c r="H66" s="10"/>
      <c r="I66" s="10"/>
      <c r="J66" s="10"/>
      <c r="K66" s="10"/>
    </row>
    <row r="67" spans="2:11" x14ac:dyDescent="0.25">
      <c r="B67" s="3">
        <f t="shared" si="2"/>
        <v>30</v>
      </c>
      <c r="C67" s="21" t="str">
        <f t="shared" si="1"/>
        <v>Greenhouse1</v>
      </c>
      <c r="D67" s="70"/>
      <c r="E67" s="60"/>
      <c r="F67" s="10"/>
      <c r="G67" s="10"/>
      <c r="H67" s="10"/>
      <c r="I67" s="10"/>
      <c r="J67" s="10"/>
      <c r="K67" s="10"/>
    </row>
    <row r="68" spans="2:11" x14ac:dyDescent="0.25">
      <c r="B68" s="3">
        <f t="shared" si="2"/>
        <v>31</v>
      </c>
      <c r="C68" s="21" t="str">
        <f t="shared" si="1"/>
        <v>Greenhouse1</v>
      </c>
      <c r="D68" s="70"/>
      <c r="E68" s="60"/>
      <c r="F68" s="10"/>
      <c r="G68" s="10"/>
      <c r="H68" s="10"/>
      <c r="I68" s="10"/>
      <c r="J68" s="10"/>
      <c r="K68" s="10"/>
    </row>
    <row r="69" spans="2:11" x14ac:dyDescent="0.25">
      <c r="B69" s="3">
        <f t="shared" si="2"/>
        <v>32</v>
      </c>
      <c r="C69" s="21" t="str">
        <f t="shared" si="1"/>
        <v>Greenhouse1</v>
      </c>
      <c r="D69" s="70"/>
      <c r="E69" s="60"/>
      <c r="F69" s="10"/>
      <c r="G69" s="10"/>
      <c r="H69" s="10"/>
      <c r="I69" s="10"/>
      <c r="J69" s="10"/>
      <c r="K69" s="10"/>
    </row>
    <row r="70" spans="2:11" x14ac:dyDescent="0.25">
      <c r="B70" s="3">
        <f t="shared" si="2"/>
        <v>33</v>
      </c>
      <c r="C70" s="21" t="str">
        <f t="shared" si="1"/>
        <v>Greenhouse1</v>
      </c>
      <c r="D70" s="70"/>
      <c r="E70" s="60"/>
      <c r="F70" s="10"/>
      <c r="G70" s="10"/>
      <c r="H70" s="10"/>
      <c r="I70" s="10"/>
      <c r="J70" s="10"/>
      <c r="K70" s="10"/>
    </row>
    <row r="71" spans="2:11" x14ac:dyDescent="0.25">
      <c r="B71" s="3">
        <f t="shared" si="2"/>
        <v>34</v>
      </c>
      <c r="C71" s="21" t="str">
        <f t="shared" si="1"/>
        <v>Greenhouse1</v>
      </c>
      <c r="D71" s="70"/>
      <c r="E71" s="60"/>
      <c r="F71" s="10"/>
      <c r="G71" s="10"/>
      <c r="H71" s="10"/>
      <c r="I71" s="10"/>
      <c r="J71" s="10"/>
      <c r="K71" s="10"/>
    </row>
    <row r="72" spans="2:11" x14ac:dyDescent="0.25">
      <c r="B72" s="3">
        <f t="shared" si="2"/>
        <v>35</v>
      </c>
      <c r="C72" s="21" t="str">
        <f t="shared" si="1"/>
        <v>Greenhouse1</v>
      </c>
      <c r="D72" s="70"/>
      <c r="E72" s="60"/>
      <c r="F72" s="10"/>
      <c r="G72" s="10"/>
      <c r="H72" s="10"/>
      <c r="I72" s="10"/>
      <c r="J72" s="10"/>
      <c r="K72" s="10"/>
    </row>
    <row r="73" spans="2:11" x14ac:dyDescent="0.25">
      <c r="B73" s="3">
        <f t="shared" si="2"/>
        <v>36</v>
      </c>
      <c r="C73" s="21" t="str">
        <f t="shared" si="1"/>
        <v>Greenhouse1</v>
      </c>
      <c r="D73" s="70"/>
      <c r="E73" s="60"/>
      <c r="F73" s="10"/>
      <c r="G73" s="10"/>
      <c r="H73" s="10"/>
      <c r="I73" s="10"/>
      <c r="J73" s="10"/>
      <c r="K73" s="10"/>
    </row>
    <row r="74" spans="2:11" x14ac:dyDescent="0.25">
      <c r="B74" s="3">
        <f t="shared" si="2"/>
        <v>37</v>
      </c>
      <c r="C74" s="21" t="str">
        <f t="shared" si="1"/>
        <v>Greenhouse1</v>
      </c>
      <c r="D74" s="70"/>
      <c r="E74" s="60"/>
      <c r="F74" s="10"/>
      <c r="G74" s="10"/>
      <c r="H74" s="10"/>
      <c r="I74" s="10"/>
      <c r="J74" s="10"/>
      <c r="K74" s="10"/>
    </row>
    <row r="75" spans="2:11" x14ac:dyDescent="0.25">
      <c r="B75" s="3">
        <f t="shared" si="2"/>
        <v>38</v>
      </c>
      <c r="C75" s="21" t="str">
        <f t="shared" si="1"/>
        <v>Greenhouse1</v>
      </c>
      <c r="D75" s="70"/>
      <c r="E75" s="60"/>
      <c r="F75" s="10"/>
      <c r="G75" s="10"/>
      <c r="H75" s="10"/>
      <c r="I75" s="10"/>
      <c r="J75" s="10"/>
      <c r="K75" s="10"/>
    </row>
    <row r="76" spans="2:11" x14ac:dyDescent="0.25">
      <c r="B76" s="3">
        <f t="shared" si="2"/>
        <v>39</v>
      </c>
      <c r="C76" s="21" t="str">
        <f t="shared" si="1"/>
        <v>Greenhouse1</v>
      </c>
      <c r="D76" s="70"/>
      <c r="E76" s="60"/>
      <c r="F76" s="10"/>
      <c r="G76" s="10"/>
      <c r="H76" s="10"/>
      <c r="I76" s="10"/>
      <c r="J76" s="10"/>
      <c r="K76" s="10"/>
    </row>
    <row r="77" spans="2:11" x14ac:dyDescent="0.25">
      <c r="B77" s="3">
        <f t="shared" si="2"/>
        <v>40</v>
      </c>
      <c r="C77" s="21" t="str">
        <f t="shared" si="1"/>
        <v>Greenhouse1</v>
      </c>
      <c r="D77" s="70"/>
      <c r="E77" s="60"/>
      <c r="F77" s="10"/>
      <c r="G77" s="10"/>
      <c r="H77" s="10"/>
      <c r="I77" s="10"/>
      <c r="J77" s="10"/>
      <c r="K77" s="10"/>
    </row>
    <row r="78" spans="2:11" x14ac:dyDescent="0.25">
      <c r="B78" s="3">
        <f t="shared" si="2"/>
        <v>41</v>
      </c>
      <c r="C78" s="21" t="str">
        <f>IF(B78=FALSE,FALSE,$E$10)</f>
        <v>Greenhouse1</v>
      </c>
      <c r="D78" s="70"/>
      <c r="E78" s="60"/>
      <c r="F78" s="10"/>
      <c r="G78" s="10"/>
      <c r="H78" s="10"/>
      <c r="I78" s="10"/>
      <c r="J78" s="10"/>
      <c r="K78" s="10"/>
    </row>
    <row r="79" spans="2:11" x14ac:dyDescent="0.25">
      <c r="B79" s="3">
        <f t="shared" si="2"/>
        <v>42</v>
      </c>
      <c r="C79" s="21" t="str">
        <f t="shared" ref="C79:C137" si="3">IF(B79=FALSE,FALSE,$E$10)</f>
        <v>Greenhouse1</v>
      </c>
      <c r="D79" s="70"/>
      <c r="E79" s="60"/>
      <c r="F79" s="10"/>
      <c r="G79" s="10"/>
      <c r="H79" s="10"/>
      <c r="I79" s="10"/>
      <c r="J79" s="10"/>
      <c r="K79" s="10"/>
    </row>
    <row r="80" spans="2:11" x14ac:dyDescent="0.25">
      <c r="B80" s="3">
        <f t="shared" si="2"/>
        <v>43</v>
      </c>
      <c r="C80" s="21" t="str">
        <f t="shared" si="3"/>
        <v>Greenhouse1</v>
      </c>
      <c r="D80" s="70"/>
      <c r="E80" s="60"/>
      <c r="F80" s="10"/>
      <c r="G80" s="10"/>
      <c r="H80" s="10"/>
      <c r="I80" s="10"/>
      <c r="J80" s="10"/>
      <c r="K80" s="10"/>
    </row>
    <row r="81" spans="2:11" x14ac:dyDescent="0.25">
      <c r="B81" s="3">
        <f t="shared" si="2"/>
        <v>44</v>
      </c>
      <c r="C81" s="21" t="str">
        <f t="shared" si="3"/>
        <v>Greenhouse1</v>
      </c>
      <c r="D81" s="70"/>
      <c r="E81" s="60"/>
      <c r="F81" s="10"/>
      <c r="G81" s="10"/>
      <c r="H81" s="10"/>
      <c r="I81" s="10"/>
      <c r="J81" s="10"/>
      <c r="K81" s="10"/>
    </row>
    <row r="82" spans="2:11" x14ac:dyDescent="0.25">
      <c r="B82" s="3">
        <f t="shared" si="2"/>
        <v>45</v>
      </c>
      <c r="C82" s="21" t="str">
        <f t="shared" si="3"/>
        <v>Greenhouse1</v>
      </c>
      <c r="D82" s="70"/>
      <c r="E82" s="60"/>
      <c r="F82" s="10"/>
      <c r="G82" s="10"/>
      <c r="H82" s="10"/>
      <c r="I82" s="10"/>
      <c r="J82" s="10"/>
      <c r="K82" s="10"/>
    </row>
    <row r="83" spans="2:11" x14ac:dyDescent="0.25">
      <c r="B83" s="3">
        <f t="shared" si="2"/>
        <v>46</v>
      </c>
      <c r="C83" s="21" t="str">
        <f t="shared" si="3"/>
        <v>Greenhouse1</v>
      </c>
      <c r="D83" s="70"/>
      <c r="E83" s="60"/>
      <c r="F83" s="10"/>
      <c r="G83" s="10"/>
      <c r="H83" s="10"/>
      <c r="I83" s="10"/>
      <c r="J83" s="10"/>
      <c r="K83" s="10"/>
    </row>
    <row r="84" spans="2:11" x14ac:dyDescent="0.25">
      <c r="B84" s="3">
        <f t="shared" si="2"/>
        <v>47</v>
      </c>
      <c r="C84" s="21" t="str">
        <f t="shared" si="3"/>
        <v>Greenhouse1</v>
      </c>
      <c r="D84" s="70"/>
      <c r="E84" s="60"/>
      <c r="F84" s="10"/>
      <c r="G84" s="10"/>
      <c r="H84" s="10"/>
      <c r="I84" s="10"/>
      <c r="J84" s="10"/>
      <c r="K84" s="10"/>
    </row>
    <row r="85" spans="2:11" x14ac:dyDescent="0.25">
      <c r="B85" s="3">
        <f t="shared" si="2"/>
        <v>48</v>
      </c>
      <c r="C85" s="21" t="str">
        <f t="shared" si="3"/>
        <v>Greenhouse1</v>
      </c>
      <c r="D85" s="70"/>
      <c r="E85" s="60"/>
      <c r="F85" s="10"/>
      <c r="G85" s="10"/>
      <c r="H85" s="10"/>
      <c r="I85" s="10"/>
      <c r="J85" s="10"/>
      <c r="K85" s="10"/>
    </row>
    <row r="86" spans="2:11" x14ac:dyDescent="0.25">
      <c r="B86" s="3">
        <f t="shared" si="2"/>
        <v>49</v>
      </c>
      <c r="C86" s="21" t="str">
        <f t="shared" si="3"/>
        <v>Greenhouse1</v>
      </c>
      <c r="D86" s="70"/>
      <c r="E86" s="60"/>
      <c r="F86" s="10"/>
      <c r="G86" s="10"/>
      <c r="H86" s="10"/>
      <c r="I86" s="10"/>
      <c r="J86" s="10"/>
      <c r="K86" s="10"/>
    </row>
    <row r="87" spans="2:11" x14ac:dyDescent="0.25">
      <c r="B87" s="3">
        <f t="shared" si="2"/>
        <v>50</v>
      </c>
      <c r="C87" s="21" t="str">
        <f t="shared" si="3"/>
        <v>Greenhouse1</v>
      </c>
      <c r="D87" s="70"/>
      <c r="E87" s="60"/>
      <c r="F87" s="10"/>
      <c r="G87" s="10"/>
      <c r="H87" s="10"/>
      <c r="I87" s="10"/>
      <c r="J87" s="10"/>
      <c r="K87" s="10"/>
    </row>
    <row r="88" spans="2:11" x14ac:dyDescent="0.25">
      <c r="B88" s="3" t="b">
        <f t="shared" si="2"/>
        <v>0</v>
      </c>
      <c r="C88" s="21" t="b">
        <f t="shared" si="3"/>
        <v>0</v>
      </c>
      <c r="D88" s="70"/>
      <c r="E88" s="60"/>
      <c r="F88" s="10"/>
      <c r="G88" s="10"/>
      <c r="H88" s="10"/>
      <c r="I88" s="10"/>
      <c r="J88" s="10"/>
      <c r="K88" s="10"/>
    </row>
    <row r="89" spans="2:11" x14ac:dyDescent="0.25">
      <c r="B89" s="3" t="b">
        <f t="shared" si="2"/>
        <v>0</v>
      </c>
      <c r="C89" s="21" t="b">
        <f t="shared" si="3"/>
        <v>0</v>
      </c>
      <c r="D89" s="70"/>
      <c r="E89" s="60"/>
      <c r="F89" s="10"/>
      <c r="G89" s="10"/>
      <c r="H89" s="10"/>
      <c r="I89" s="10"/>
      <c r="J89" s="10"/>
      <c r="K89" s="10"/>
    </row>
    <row r="90" spans="2:11" x14ac:dyDescent="0.25">
      <c r="B90" s="3" t="b">
        <f t="shared" si="2"/>
        <v>0</v>
      </c>
      <c r="C90" s="21" t="b">
        <f t="shared" si="3"/>
        <v>0</v>
      </c>
      <c r="D90" s="70"/>
      <c r="E90" s="60"/>
      <c r="F90" s="10"/>
      <c r="G90" s="10"/>
      <c r="H90" s="10"/>
      <c r="I90" s="10"/>
      <c r="J90" s="10"/>
      <c r="K90" s="10"/>
    </row>
    <row r="91" spans="2:11" x14ac:dyDescent="0.25">
      <c r="B91" s="3" t="b">
        <f t="shared" si="2"/>
        <v>0</v>
      </c>
      <c r="C91" s="21" t="b">
        <f t="shared" si="3"/>
        <v>0</v>
      </c>
      <c r="D91" s="70"/>
      <c r="E91" s="60"/>
      <c r="F91" s="10"/>
      <c r="G91" s="10"/>
      <c r="H91" s="10"/>
      <c r="I91" s="10"/>
      <c r="J91" s="10"/>
      <c r="K91" s="10"/>
    </row>
    <row r="92" spans="2:11" x14ac:dyDescent="0.25">
      <c r="B92" s="3" t="b">
        <f t="shared" si="2"/>
        <v>0</v>
      </c>
      <c r="C92" s="21" t="b">
        <f t="shared" si="3"/>
        <v>0</v>
      </c>
      <c r="D92" s="70"/>
      <c r="E92" s="60"/>
      <c r="F92" s="10"/>
      <c r="G92" s="10"/>
      <c r="H92" s="10"/>
      <c r="I92" s="10"/>
      <c r="J92" s="10"/>
      <c r="K92" s="10"/>
    </row>
    <row r="93" spans="2:11" x14ac:dyDescent="0.25">
      <c r="B93" s="3" t="b">
        <f t="shared" si="2"/>
        <v>0</v>
      </c>
      <c r="C93" s="21" t="b">
        <f t="shared" si="3"/>
        <v>0</v>
      </c>
      <c r="D93" s="70"/>
      <c r="E93" s="60"/>
      <c r="F93" s="10"/>
      <c r="G93" s="10"/>
      <c r="H93" s="10"/>
      <c r="I93" s="10"/>
      <c r="J93" s="10"/>
      <c r="K93" s="10"/>
    </row>
    <row r="94" spans="2:11" x14ac:dyDescent="0.25">
      <c r="B94" s="3" t="b">
        <f t="shared" si="2"/>
        <v>0</v>
      </c>
      <c r="C94" s="21" t="b">
        <f t="shared" si="3"/>
        <v>0</v>
      </c>
      <c r="D94" s="70"/>
      <c r="E94" s="60"/>
      <c r="F94" s="10"/>
      <c r="G94" s="10"/>
      <c r="H94" s="10"/>
      <c r="I94" s="10"/>
      <c r="J94" s="10"/>
      <c r="K94" s="10"/>
    </row>
    <row r="95" spans="2:11" x14ac:dyDescent="0.25">
      <c r="B95" s="3" t="b">
        <f t="shared" si="2"/>
        <v>0</v>
      </c>
      <c r="C95" s="21" t="b">
        <f t="shared" si="3"/>
        <v>0</v>
      </c>
      <c r="D95" s="70"/>
      <c r="E95" s="60"/>
      <c r="F95" s="10"/>
      <c r="G95" s="10"/>
      <c r="H95" s="10"/>
      <c r="I95" s="10"/>
      <c r="J95" s="10"/>
      <c r="K95" s="10"/>
    </row>
    <row r="96" spans="2:11" x14ac:dyDescent="0.25">
      <c r="B96" s="3" t="b">
        <f t="shared" si="2"/>
        <v>0</v>
      </c>
      <c r="C96" s="21" t="b">
        <f t="shared" si="3"/>
        <v>0</v>
      </c>
      <c r="D96" s="70"/>
      <c r="E96" s="60"/>
      <c r="F96" s="10"/>
      <c r="G96" s="10"/>
      <c r="H96" s="10"/>
      <c r="I96" s="10"/>
      <c r="J96" s="10"/>
      <c r="K96" s="10"/>
    </row>
    <row r="97" spans="2:11" x14ac:dyDescent="0.25">
      <c r="B97" s="3" t="b">
        <f t="shared" si="2"/>
        <v>0</v>
      </c>
      <c r="C97" s="21" t="b">
        <f t="shared" si="3"/>
        <v>0</v>
      </c>
      <c r="D97" s="70"/>
      <c r="E97" s="60"/>
      <c r="F97" s="10"/>
      <c r="G97" s="10"/>
      <c r="H97" s="10"/>
      <c r="I97" s="10"/>
      <c r="J97" s="10"/>
      <c r="K97" s="10"/>
    </row>
    <row r="98" spans="2:11" x14ac:dyDescent="0.25">
      <c r="B98" s="3" t="b">
        <f t="shared" si="2"/>
        <v>0</v>
      </c>
      <c r="C98" s="21" t="b">
        <f t="shared" si="3"/>
        <v>0</v>
      </c>
      <c r="D98" s="70"/>
      <c r="E98" s="60"/>
      <c r="F98" s="10"/>
      <c r="G98" s="10"/>
      <c r="H98" s="10"/>
      <c r="I98" s="10"/>
      <c r="J98" s="10"/>
      <c r="K98" s="10"/>
    </row>
    <row r="99" spans="2:11" x14ac:dyDescent="0.25">
      <c r="B99" s="3" t="b">
        <f t="shared" si="2"/>
        <v>0</v>
      </c>
      <c r="C99" s="21" t="b">
        <f t="shared" si="3"/>
        <v>0</v>
      </c>
      <c r="D99" s="70"/>
      <c r="E99" s="60"/>
      <c r="F99" s="10"/>
      <c r="G99" s="10"/>
      <c r="H99" s="10"/>
      <c r="I99" s="10"/>
      <c r="J99" s="10"/>
      <c r="K99" s="10"/>
    </row>
    <row r="100" spans="2:11" x14ac:dyDescent="0.25">
      <c r="B100" s="3" t="b">
        <f t="shared" si="2"/>
        <v>0</v>
      </c>
      <c r="C100" s="21" t="b">
        <f t="shared" si="3"/>
        <v>0</v>
      </c>
      <c r="D100" s="70"/>
      <c r="E100" s="60"/>
      <c r="F100" s="10"/>
      <c r="G100" s="10"/>
      <c r="H100" s="10"/>
      <c r="I100" s="10"/>
      <c r="J100" s="10"/>
      <c r="K100" s="10"/>
    </row>
    <row r="101" spans="2:11" x14ac:dyDescent="0.25">
      <c r="B101" s="3" t="b">
        <f t="shared" si="2"/>
        <v>0</v>
      </c>
      <c r="C101" s="21" t="b">
        <f t="shared" si="3"/>
        <v>0</v>
      </c>
      <c r="D101" s="70"/>
      <c r="E101" s="60"/>
      <c r="F101" s="10"/>
      <c r="G101" s="10"/>
      <c r="H101" s="10"/>
      <c r="I101" s="10"/>
      <c r="J101" s="10"/>
      <c r="K101" s="10"/>
    </row>
    <row r="102" spans="2:11" x14ac:dyDescent="0.25">
      <c r="B102" s="3" t="b">
        <f t="shared" si="2"/>
        <v>0</v>
      </c>
      <c r="C102" s="21" t="b">
        <f t="shared" si="3"/>
        <v>0</v>
      </c>
      <c r="D102" s="70"/>
      <c r="E102" s="60"/>
      <c r="F102" s="10"/>
      <c r="G102" s="10"/>
      <c r="H102" s="10"/>
      <c r="I102" s="10"/>
      <c r="J102" s="10"/>
      <c r="K102" s="10"/>
    </row>
    <row r="103" spans="2:11" x14ac:dyDescent="0.25">
      <c r="B103" s="3" t="b">
        <f t="shared" si="2"/>
        <v>0</v>
      </c>
      <c r="C103" s="21" t="b">
        <f t="shared" si="3"/>
        <v>0</v>
      </c>
      <c r="D103" s="70"/>
      <c r="E103" s="60"/>
      <c r="F103" s="10"/>
      <c r="G103" s="10"/>
      <c r="H103" s="10"/>
      <c r="I103" s="10"/>
      <c r="J103" s="10"/>
      <c r="K103" s="10"/>
    </row>
    <row r="104" spans="2:11" x14ac:dyDescent="0.25">
      <c r="B104" s="3" t="b">
        <f t="shared" ref="B104:B137" si="4">IF(B103&lt;$E$7,B103+1)</f>
        <v>0</v>
      </c>
      <c r="C104" s="21" t="b">
        <f t="shared" si="3"/>
        <v>0</v>
      </c>
      <c r="D104" s="70"/>
      <c r="E104" s="60"/>
      <c r="F104" s="10"/>
      <c r="G104" s="10"/>
      <c r="H104" s="10"/>
      <c r="I104" s="10"/>
      <c r="J104" s="10"/>
      <c r="K104" s="10"/>
    </row>
    <row r="105" spans="2:11" x14ac:dyDescent="0.25">
      <c r="B105" s="3" t="b">
        <f t="shared" si="4"/>
        <v>0</v>
      </c>
      <c r="C105" s="21" t="b">
        <f t="shared" si="3"/>
        <v>0</v>
      </c>
      <c r="D105" s="70"/>
      <c r="E105" s="60"/>
      <c r="F105" s="10"/>
      <c r="G105" s="10"/>
      <c r="H105" s="10"/>
      <c r="I105" s="10"/>
      <c r="J105" s="10"/>
      <c r="K105" s="10"/>
    </row>
    <row r="106" spans="2:11" x14ac:dyDescent="0.25">
      <c r="B106" s="3" t="b">
        <f t="shared" si="4"/>
        <v>0</v>
      </c>
      <c r="C106" s="21" t="b">
        <f t="shared" si="3"/>
        <v>0</v>
      </c>
      <c r="D106" s="70"/>
      <c r="E106" s="60"/>
      <c r="F106" s="10"/>
      <c r="G106" s="10"/>
      <c r="H106" s="10"/>
      <c r="I106" s="10"/>
      <c r="J106" s="10"/>
      <c r="K106" s="10"/>
    </row>
    <row r="107" spans="2:11" x14ac:dyDescent="0.25">
      <c r="B107" s="3" t="b">
        <f t="shared" si="4"/>
        <v>0</v>
      </c>
      <c r="C107" s="21" t="b">
        <f t="shared" si="3"/>
        <v>0</v>
      </c>
      <c r="D107" s="70"/>
      <c r="E107" s="60"/>
      <c r="F107" s="10"/>
      <c r="G107" s="10"/>
      <c r="H107" s="10"/>
      <c r="I107" s="10"/>
      <c r="J107" s="10"/>
      <c r="K107" s="10"/>
    </row>
    <row r="108" spans="2:11" x14ac:dyDescent="0.25">
      <c r="B108" s="3" t="b">
        <f t="shared" si="4"/>
        <v>0</v>
      </c>
      <c r="C108" s="21" t="b">
        <f t="shared" si="3"/>
        <v>0</v>
      </c>
      <c r="D108" s="70"/>
      <c r="E108" s="60"/>
      <c r="F108" s="10"/>
      <c r="G108" s="10"/>
      <c r="H108" s="10"/>
      <c r="I108" s="10"/>
      <c r="J108" s="10"/>
      <c r="K108" s="10"/>
    </row>
    <row r="109" spans="2:11" x14ac:dyDescent="0.25">
      <c r="B109" s="3" t="b">
        <f t="shared" si="4"/>
        <v>0</v>
      </c>
      <c r="C109" s="21" t="b">
        <f t="shared" si="3"/>
        <v>0</v>
      </c>
      <c r="D109" s="70"/>
      <c r="E109" s="60"/>
      <c r="F109" s="10"/>
      <c r="G109" s="10"/>
      <c r="H109" s="10"/>
      <c r="I109" s="10"/>
      <c r="J109" s="10"/>
      <c r="K109" s="10"/>
    </row>
    <row r="110" spans="2:11" x14ac:dyDescent="0.25">
      <c r="B110" s="3" t="b">
        <f t="shared" si="4"/>
        <v>0</v>
      </c>
      <c r="C110" s="21" t="b">
        <f t="shared" si="3"/>
        <v>0</v>
      </c>
      <c r="D110" s="70"/>
      <c r="E110" s="60"/>
      <c r="F110" s="10"/>
      <c r="G110" s="10"/>
      <c r="H110" s="10"/>
      <c r="I110" s="10"/>
      <c r="J110" s="10"/>
      <c r="K110" s="10"/>
    </row>
    <row r="111" spans="2:11" x14ac:dyDescent="0.25">
      <c r="B111" s="3" t="b">
        <f t="shared" si="4"/>
        <v>0</v>
      </c>
      <c r="C111" s="21" t="b">
        <f t="shared" si="3"/>
        <v>0</v>
      </c>
      <c r="D111" s="70"/>
      <c r="E111" s="60"/>
      <c r="F111" s="10"/>
      <c r="G111" s="10"/>
      <c r="H111" s="10"/>
      <c r="I111" s="10"/>
      <c r="J111" s="10"/>
      <c r="K111" s="10"/>
    </row>
    <row r="112" spans="2:11" x14ac:dyDescent="0.25">
      <c r="B112" s="3" t="b">
        <f t="shared" si="4"/>
        <v>0</v>
      </c>
      <c r="C112" s="21" t="b">
        <f t="shared" si="3"/>
        <v>0</v>
      </c>
      <c r="D112" s="70"/>
      <c r="E112" s="60"/>
      <c r="F112" s="10"/>
      <c r="G112" s="10"/>
      <c r="H112" s="10"/>
      <c r="I112" s="10"/>
      <c r="J112" s="10"/>
      <c r="K112" s="10"/>
    </row>
    <row r="113" spans="2:11" x14ac:dyDescent="0.25">
      <c r="B113" s="3" t="b">
        <f t="shared" si="4"/>
        <v>0</v>
      </c>
      <c r="C113" s="21" t="b">
        <f t="shared" si="3"/>
        <v>0</v>
      </c>
      <c r="D113" s="70"/>
      <c r="E113" s="60"/>
      <c r="F113" s="10"/>
      <c r="G113" s="10"/>
      <c r="H113" s="10"/>
      <c r="I113" s="10"/>
      <c r="J113" s="10"/>
      <c r="K113" s="10"/>
    </row>
    <row r="114" spans="2:11" x14ac:dyDescent="0.25">
      <c r="B114" s="3" t="b">
        <f t="shared" si="4"/>
        <v>0</v>
      </c>
      <c r="C114" s="21" t="b">
        <f t="shared" si="3"/>
        <v>0</v>
      </c>
      <c r="D114" s="70"/>
      <c r="E114" s="60"/>
      <c r="F114" s="10"/>
      <c r="G114" s="10"/>
      <c r="H114" s="10"/>
      <c r="I114" s="10"/>
      <c r="J114" s="10"/>
      <c r="K114" s="10"/>
    </row>
    <row r="115" spans="2:11" x14ac:dyDescent="0.25">
      <c r="B115" s="3" t="b">
        <f t="shared" si="4"/>
        <v>0</v>
      </c>
      <c r="C115" s="21" t="b">
        <f t="shared" si="3"/>
        <v>0</v>
      </c>
      <c r="D115" s="70"/>
      <c r="E115" s="60"/>
      <c r="F115" s="10"/>
      <c r="G115" s="10"/>
      <c r="H115" s="10"/>
      <c r="I115" s="10"/>
      <c r="J115" s="10"/>
      <c r="K115" s="10"/>
    </row>
    <row r="116" spans="2:11" x14ac:dyDescent="0.25">
      <c r="B116" s="3" t="b">
        <f t="shared" si="4"/>
        <v>0</v>
      </c>
      <c r="C116" s="21" t="b">
        <f t="shared" si="3"/>
        <v>0</v>
      </c>
      <c r="D116" s="70"/>
      <c r="E116" s="60"/>
      <c r="F116" s="10"/>
      <c r="G116" s="10"/>
      <c r="H116" s="10"/>
      <c r="I116" s="10"/>
      <c r="J116" s="10"/>
      <c r="K116" s="10"/>
    </row>
    <row r="117" spans="2:11" x14ac:dyDescent="0.25">
      <c r="B117" s="3" t="b">
        <f t="shared" si="4"/>
        <v>0</v>
      </c>
      <c r="C117" s="21" t="b">
        <f t="shared" si="3"/>
        <v>0</v>
      </c>
      <c r="D117" s="70"/>
      <c r="E117" s="60"/>
      <c r="F117" s="10"/>
      <c r="G117" s="10"/>
      <c r="H117" s="10"/>
      <c r="I117" s="10"/>
      <c r="J117" s="10"/>
      <c r="K117" s="10"/>
    </row>
    <row r="118" spans="2:11" x14ac:dyDescent="0.25">
      <c r="B118" s="3" t="b">
        <f t="shared" si="4"/>
        <v>0</v>
      </c>
      <c r="C118" s="21" t="b">
        <f t="shared" si="3"/>
        <v>0</v>
      </c>
      <c r="D118" s="70"/>
      <c r="E118" s="60"/>
      <c r="F118" s="10"/>
      <c r="G118" s="10"/>
      <c r="H118" s="10"/>
      <c r="I118" s="10"/>
      <c r="J118" s="10"/>
      <c r="K118" s="10"/>
    </row>
    <row r="119" spans="2:11" x14ac:dyDescent="0.25">
      <c r="B119" s="3" t="b">
        <f t="shared" si="4"/>
        <v>0</v>
      </c>
      <c r="C119" s="21" t="b">
        <f t="shared" si="3"/>
        <v>0</v>
      </c>
      <c r="D119" s="70"/>
      <c r="E119" s="60"/>
      <c r="F119" s="10"/>
      <c r="G119" s="10"/>
      <c r="H119" s="10"/>
      <c r="I119" s="10"/>
      <c r="J119" s="10"/>
      <c r="K119" s="10"/>
    </row>
    <row r="120" spans="2:11" x14ac:dyDescent="0.25">
      <c r="B120" s="3" t="b">
        <f t="shared" si="4"/>
        <v>0</v>
      </c>
      <c r="C120" s="21" t="b">
        <f t="shared" si="3"/>
        <v>0</v>
      </c>
      <c r="D120" s="70"/>
      <c r="E120" s="60"/>
      <c r="F120" s="10"/>
      <c r="G120" s="10"/>
      <c r="H120" s="10"/>
      <c r="I120" s="10"/>
      <c r="J120" s="10"/>
      <c r="K120" s="10"/>
    </row>
    <row r="121" spans="2:11" x14ac:dyDescent="0.25">
      <c r="B121" s="3" t="b">
        <f t="shared" si="4"/>
        <v>0</v>
      </c>
      <c r="C121" s="21" t="b">
        <f t="shared" si="3"/>
        <v>0</v>
      </c>
      <c r="D121" s="70"/>
      <c r="E121" s="60"/>
      <c r="F121" s="10"/>
      <c r="G121" s="10"/>
      <c r="H121" s="10"/>
      <c r="I121" s="10"/>
      <c r="J121" s="10"/>
      <c r="K121" s="10"/>
    </row>
    <row r="122" spans="2:11" x14ac:dyDescent="0.25">
      <c r="B122" s="3" t="b">
        <f t="shared" si="4"/>
        <v>0</v>
      </c>
      <c r="C122" s="21" t="b">
        <f t="shared" si="3"/>
        <v>0</v>
      </c>
      <c r="D122" s="70"/>
      <c r="E122" s="60"/>
      <c r="F122" s="10"/>
      <c r="G122" s="10"/>
      <c r="H122" s="10"/>
      <c r="I122" s="10"/>
      <c r="J122" s="10"/>
      <c r="K122" s="10"/>
    </row>
    <row r="123" spans="2:11" x14ac:dyDescent="0.25">
      <c r="B123" s="3" t="b">
        <f t="shared" si="4"/>
        <v>0</v>
      </c>
      <c r="C123" s="21" t="b">
        <f t="shared" si="3"/>
        <v>0</v>
      </c>
      <c r="D123" s="70"/>
      <c r="E123" s="60"/>
      <c r="F123" s="10"/>
      <c r="G123" s="10"/>
      <c r="H123" s="10"/>
      <c r="I123" s="10"/>
      <c r="J123" s="10"/>
      <c r="K123" s="10"/>
    </row>
    <row r="124" spans="2:11" x14ac:dyDescent="0.25">
      <c r="B124" s="3" t="b">
        <f t="shared" si="4"/>
        <v>0</v>
      </c>
      <c r="C124" s="21" t="b">
        <f t="shared" si="3"/>
        <v>0</v>
      </c>
      <c r="D124" s="70"/>
      <c r="E124" s="60"/>
      <c r="F124" s="10"/>
      <c r="G124" s="10"/>
      <c r="H124" s="10"/>
      <c r="I124" s="10"/>
      <c r="J124" s="10"/>
      <c r="K124" s="10"/>
    </row>
    <row r="125" spans="2:11" x14ac:dyDescent="0.25">
      <c r="B125" s="3" t="b">
        <f t="shared" si="4"/>
        <v>0</v>
      </c>
      <c r="C125" s="21" t="b">
        <f t="shared" si="3"/>
        <v>0</v>
      </c>
      <c r="D125" s="70"/>
      <c r="E125" s="60"/>
      <c r="F125" s="10"/>
      <c r="G125" s="10"/>
      <c r="H125" s="10"/>
      <c r="I125" s="10"/>
      <c r="J125" s="10"/>
      <c r="K125" s="10"/>
    </row>
    <row r="126" spans="2:11" x14ac:dyDescent="0.25">
      <c r="B126" s="3" t="b">
        <f t="shared" si="4"/>
        <v>0</v>
      </c>
      <c r="C126" s="21" t="b">
        <f t="shared" si="3"/>
        <v>0</v>
      </c>
      <c r="D126" s="70"/>
      <c r="E126" s="60"/>
      <c r="F126" s="10"/>
      <c r="G126" s="10"/>
      <c r="H126" s="10"/>
      <c r="I126" s="10"/>
      <c r="J126" s="10"/>
      <c r="K126" s="10"/>
    </row>
    <row r="127" spans="2:11" x14ac:dyDescent="0.25">
      <c r="B127" s="3" t="b">
        <f t="shared" si="4"/>
        <v>0</v>
      </c>
      <c r="C127" s="21" t="b">
        <f t="shared" si="3"/>
        <v>0</v>
      </c>
      <c r="D127" s="70"/>
      <c r="E127" s="60"/>
      <c r="F127" s="10"/>
      <c r="G127" s="10"/>
      <c r="H127" s="10"/>
      <c r="I127" s="10"/>
      <c r="J127" s="10"/>
      <c r="K127" s="10"/>
    </row>
    <row r="128" spans="2:11" x14ac:dyDescent="0.25">
      <c r="B128" s="3" t="b">
        <f t="shared" si="4"/>
        <v>0</v>
      </c>
      <c r="C128" s="21" t="b">
        <f t="shared" si="3"/>
        <v>0</v>
      </c>
      <c r="D128" s="70"/>
      <c r="E128" s="60"/>
      <c r="F128" s="10"/>
      <c r="G128" s="10"/>
      <c r="H128" s="10"/>
      <c r="I128" s="10"/>
      <c r="J128" s="10"/>
      <c r="K128" s="10"/>
    </row>
    <row r="129" spans="1:11" x14ac:dyDescent="0.25">
      <c r="B129" s="3" t="b">
        <f t="shared" si="4"/>
        <v>0</v>
      </c>
      <c r="C129" s="21" t="b">
        <f t="shared" si="3"/>
        <v>0</v>
      </c>
      <c r="D129" s="70"/>
      <c r="E129" s="60"/>
      <c r="F129" s="10"/>
      <c r="G129" s="10"/>
      <c r="H129" s="10"/>
      <c r="I129" s="10"/>
      <c r="J129" s="10"/>
      <c r="K129" s="10"/>
    </row>
    <row r="130" spans="1:11" x14ac:dyDescent="0.25">
      <c r="B130" s="3" t="b">
        <f t="shared" si="4"/>
        <v>0</v>
      </c>
      <c r="C130" s="21" t="b">
        <f t="shared" si="3"/>
        <v>0</v>
      </c>
      <c r="D130" s="70"/>
      <c r="E130" s="60"/>
      <c r="F130" s="10"/>
      <c r="G130" s="10"/>
      <c r="H130" s="10"/>
      <c r="I130" s="10"/>
      <c r="J130" s="10"/>
      <c r="K130" s="10"/>
    </row>
    <row r="131" spans="1:11" x14ac:dyDescent="0.25">
      <c r="B131" s="3" t="b">
        <f t="shared" si="4"/>
        <v>0</v>
      </c>
      <c r="C131" s="21" t="b">
        <f t="shared" si="3"/>
        <v>0</v>
      </c>
      <c r="D131" s="70"/>
      <c r="E131" s="60"/>
      <c r="F131" s="10"/>
      <c r="G131" s="10"/>
      <c r="H131" s="10"/>
      <c r="I131" s="10"/>
      <c r="J131" s="10"/>
      <c r="K131" s="10"/>
    </row>
    <row r="132" spans="1:11" x14ac:dyDescent="0.25">
      <c r="B132" s="3" t="b">
        <f t="shared" si="4"/>
        <v>0</v>
      </c>
      <c r="C132" s="21" t="b">
        <f t="shared" si="3"/>
        <v>0</v>
      </c>
      <c r="D132" s="70"/>
      <c r="E132" s="60"/>
      <c r="F132" s="10"/>
      <c r="G132" s="10"/>
      <c r="H132" s="10"/>
      <c r="I132" s="10"/>
      <c r="J132" s="10"/>
      <c r="K132" s="10"/>
    </row>
    <row r="133" spans="1:11" x14ac:dyDescent="0.25">
      <c r="B133" s="3" t="b">
        <f t="shared" si="4"/>
        <v>0</v>
      </c>
      <c r="C133" s="21" t="b">
        <f t="shared" si="3"/>
        <v>0</v>
      </c>
      <c r="D133" s="70"/>
      <c r="E133" s="60"/>
      <c r="F133" s="10"/>
      <c r="G133" s="10"/>
      <c r="H133" s="10"/>
      <c r="I133" s="10"/>
      <c r="J133" s="10"/>
      <c r="K133" s="10"/>
    </row>
    <row r="134" spans="1:11" x14ac:dyDescent="0.25">
      <c r="B134" s="3" t="b">
        <f t="shared" si="4"/>
        <v>0</v>
      </c>
      <c r="C134" s="21" t="b">
        <f t="shared" si="3"/>
        <v>0</v>
      </c>
      <c r="D134" s="70"/>
      <c r="E134" s="60"/>
      <c r="F134" s="10"/>
      <c r="G134" s="10"/>
      <c r="H134" s="10"/>
      <c r="I134" s="10"/>
      <c r="J134" s="10"/>
      <c r="K134" s="10"/>
    </row>
    <row r="135" spans="1:11" x14ac:dyDescent="0.25">
      <c r="B135" s="3" t="b">
        <f t="shared" si="4"/>
        <v>0</v>
      </c>
      <c r="C135" s="21" t="b">
        <f t="shared" si="3"/>
        <v>0</v>
      </c>
      <c r="D135" s="70"/>
      <c r="E135" s="60"/>
      <c r="F135" s="10"/>
      <c r="G135" s="10"/>
      <c r="H135" s="10"/>
      <c r="I135" s="10"/>
      <c r="J135" s="10"/>
      <c r="K135" s="10"/>
    </row>
    <row r="136" spans="1:11" x14ac:dyDescent="0.25">
      <c r="B136" s="3" t="b">
        <f t="shared" si="4"/>
        <v>0</v>
      </c>
      <c r="C136" s="21" t="b">
        <f t="shared" si="3"/>
        <v>0</v>
      </c>
      <c r="D136" s="70"/>
      <c r="E136" s="60"/>
      <c r="F136" s="10"/>
      <c r="G136" s="10"/>
      <c r="H136" s="10"/>
      <c r="I136" s="10"/>
      <c r="J136" s="10"/>
      <c r="K136" s="10"/>
    </row>
    <row r="137" spans="1:11" x14ac:dyDescent="0.25">
      <c r="B137" s="3" t="b">
        <f t="shared" si="4"/>
        <v>0</v>
      </c>
      <c r="C137" s="21" t="b">
        <f t="shared" si="3"/>
        <v>0</v>
      </c>
      <c r="D137" s="70"/>
      <c r="E137" s="60"/>
      <c r="F137" s="10"/>
      <c r="G137" s="10"/>
      <c r="H137" s="10"/>
      <c r="I137" s="10"/>
      <c r="J137" s="10"/>
      <c r="K137" s="10"/>
    </row>
    <row r="138" spans="1:11" x14ac:dyDescent="0.25">
      <c r="B138"/>
      <c r="C138"/>
      <c r="D138"/>
      <c r="E138"/>
      <c r="F138"/>
      <c r="G138"/>
      <c r="H138"/>
      <c r="I138"/>
      <c r="J138"/>
      <c r="K138"/>
    </row>
    <row r="139" spans="1:11" x14ac:dyDescent="0.25">
      <c r="B139"/>
      <c r="C139"/>
      <c r="D139"/>
      <c r="E139"/>
      <c r="F139"/>
      <c r="G139"/>
      <c r="H139"/>
      <c r="I139"/>
      <c r="J139"/>
      <c r="K139"/>
    </row>
    <row r="140" spans="1:11" ht="33" customHeight="1" x14ac:dyDescent="0.25">
      <c r="A140" t="s">
        <v>12</v>
      </c>
      <c r="B140"/>
      <c r="C140"/>
      <c r="D140"/>
      <c r="E140" s="85" t="s">
        <v>373</v>
      </c>
      <c r="F140"/>
      <c r="G140"/>
      <c r="H140"/>
      <c r="I140" s="14"/>
      <c r="J140"/>
      <c r="K140"/>
    </row>
    <row r="141" spans="1:11" ht="33" customHeight="1" x14ac:dyDescent="0.25">
      <c r="A141" t="s">
        <v>13</v>
      </c>
      <c r="B141"/>
      <c r="C141"/>
      <c r="D141"/>
      <c r="E141"/>
      <c r="F141"/>
      <c r="G141"/>
      <c r="H141"/>
      <c r="I141" s="12"/>
      <c r="J141"/>
      <c r="K141"/>
    </row>
    <row r="142" spans="1:11" x14ac:dyDescent="0.25">
      <c r="B142" s="2" t="s">
        <v>22</v>
      </c>
      <c r="C142" s="78" t="s">
        <v>241</v>
      </c>
      <c r="D142"/>
      <c r="E142" s="104" t="str">
        <f>IF($C$142="Dynamic IP (DHCP)","Static IP, Fallback (optional)","Static IP")</f>
        <v>Static IP, Fallback (optional)</v>
      </c>
      <c r="F142" s="104"/>
      <c r="G142"/>
      <c r="H142"/>
      <c r="I142" s="12" t="s">
        <v>243</v>
      </c>
      <c r="J142"/>
      <c r="K142"/>
    </row>
    <row r="143" spans="1:11" x14ac:dyDescent="0.25">
      <c r="B143"/>
      <c r="C143"/>
      <c r="D143"/>
      <c r="E143" s="2" t="s">
        <v>14</v>
      </c>
      <c r="F143" s="10" t="str">
        <f>IF(B28&lt;&gt;Classifiers!N7,"192.168.205.100")</f>
        <v>192.168.205.100</v>
      </c>
      <c r="G143"/>
      <c r="H143"/>
      <c r="I143" s="12"/>
      <c r="J143"/>
      <c r="K143"/>
    </row>
    <row r="144" spans="1:11" x14ac:dyDescent="0.25">
      <c r="B144"/>
      <c r="C144"/>
      <c r="D144"/>
      <c r="E144" s="2" t="s">
        <v>15</v>
      </c>
      <c r="F144" s="10" t="str">
        <f>IF(B28&lt;&gt;Classifiers!N7,"255.255.255.0")</f>
        <v>255.255.255.0</v>
      </c>
      <c r="G144"/>
      <c r="H144"/>
      <c r="I144" s="12"/>
      <c r="J144"/>
      <c r="K144"/>
    </row>
    <row r="145" spans="1:11" x14ac:dyDescent="0.25">
      <c r="B145"/>
      <c r="C145"/>
      <c r="D145"/>
      <c r="E145" s="2" t="s">
        <v>17</v>
      </c>
      <c r="F145" s="10"/>
      <c r="G145"/>
      <c r="H145"/>
      <c r="I145" s="12"/>
      <c r="J145"/>
      <c r="K145"/>
    </row>
    <row r="146" spans="1:11" x14ac:dyDescent="0.25">
      <c r="B146"/>
      <c r="C146"/>
      <c r="D146"/>
      <c r="E146" s="2" t="s">
        <v>18</v>
      </c>
      <c r="F146" s="10"/>
      <c r="G146"/>
      <c r="H146"/>
      <c r="I146" s="12"/>
      <c r="J146"/>
      <c r="K146"/>
    </row>
    <row r="147" spans="1:11" x14ac:dyDescent="0.25">
      <c r="B147"/>
      <c r="C147"/>
      <c r="D147"/>
      <c r="E147"/>
      <c r="F147"/>
      <c r="G147" s="12"/>
      <c r="H147"/>
      <c r="I147"/>
      <c r="J147"/>
      <c r="K147"/>
    </row>
    <row r="148" spans="1:11" x14ac:dyDescent="0.25">
      <c r="B148"/>
      <c r="C148"/>
      <c r="D148"/>
      <c r="E148"/>
      <c r="F148"/>
      <c r="G148"/>
      <c r="H148"/>
      <c r="I148" s="12"/>
      <c r="J148"/>
      <c r="K148"/>
    </row>
    <row r="149" spans="1:11" x14ac:dyDescent="0.25">
      <c r="A149" t="s">
        <v>19</v>
      </c>
      <c r="B149"/>
      <c r="C149"/>
      <c r="D149"/>
      <c r="E149"/>
      <c r="F149"/>
      <c r="G149"/>
      <c r="H149"/>
      <c r="I149" s="12"/>
      <c r="J149"/>
      <c r="K149"/>
    </row>
    <row r="150" spans="1:11" x14ac:dyDescent="0.25">
      <c r="B150" s="104" t="s">
        <v>20</v>
      </c>
      <c r="C150" s="104"/>
      <c r="D150"/>
      <c r="E150" s="104" t="s">
        <v>21</v>
      </c>
      <c r="F150" s="104"/>
      <c r="G150"/>
      <c r="H150"/>
      <c r="I150" s="12" t="s">
        <v>244</v>
      </c>
      <c r="J150"/>
      <c r="K150"/>
    </row>
    <row r="151" spans="1:11" x14ac:dyDescent="0.25">
      <c r="B151" s="2" t="s">
        <v>22</v>
      </c>
      <c r="C151" s="20" t="s">
        <v>23</v>
      </c>
      <c r="D151"/>
      <c r="E151" s="2" t="s">
        <v>14</v>
      </c>
      <c r="F151" s="10" t="s">
        <v>24</v>
      </c>
      <c r="G151"/>
      <c r="H151"/>
      <c r="I151" s="12" t="s">
        <v>246</v>
      </c>
      <c r="J151"/>
      <c r="K151"/>
    </row>
    <row r="152" spans="1:11" x14ac:dyDescent="0.25">
      <c r="B152" s="2" t="s">
        <v>25</v>
      </c>
      <c r="C152" s="20" t="s">
        <v>313</v>
      </c>
      <c r="D152"/>
      <c r="E152" s="2" t="s">
        <v>15</v>
      </c>
      <c r="F152" s="10" t="s">
        <v>16</v>
      </c>
      <c r="G152"/>
      <c r="H152"/>
      <c r="I152" s="12" t="s">
        <v>359</v>
      </c>
      <c r="J152"/>
      <c r="K152"/>
    </row>
    <row r="153" spans="1:11" x14ac:dyDescent="0.25">
      <c r="B153" s="2" t="s">
        <v>324</v>
      </c>
      <c r="C153" s="20" t="s">
        <v>241</v>
      </c>
      <c r="D153"/>
      <c r="E153" s="2" t="s">
        <v>323</v>
      </c>
      <c r="F153" s="10"/>
      <c r="G153"/>
      <c r="H153"/>
      <c r="I153" s="12"/>
      <c r="J153"/>
      <c r="K153"/>
    </row>
    <row r="154" spans="1:11" x14ac:dyDescent="0.25">
      <c r="B154" s="2" t="s">
        <v>26</v>
      </c>
      <c r="C154" s="20"/>
      <c r="D154" s="79"/>
      <c r="E154" s="2" t="s">
        <v>18</v>
      </c>
      <c r="F154" s="10"/>
      <c r="G154"/>
      <c r="H154"/>
      <c r="I154" s="12"/>
      <c r="J154"/>
      <c r="K154"/>
    </row>
    <row r="155" spans="1:11" x14ac:dyDescent="0.25">
      <c r="B155" s="2" t="s">
        <v>27</v>
      </c>
      <c r="C155" s="20" t="s">
        <v>315</v>
      </c>
      <c r="D155"/>
      <c r="E155"/>
      <c r="F155"/>
      <c r="G155"/>
      <c r="H155"/>
      <c r="I155" s="12"/>
      <c r="J155"/>
      <c r="K155"/>
    </row>
    <row r="156" spans="1:11" x14ac:dyDescent="0.25">
      <c r="B156" t="s">
        <v>28</v>
      </c>
      <c r="C156" s="80"/>
      <c r="D156"/>
      <c r="E156"/>
      <c r="F156"/>
      <c r="G156"/>
      <c r="H156"/>
      <c r="I156" s="12"/>
      <c r="J156"/>
      <c r="K156"/>
    </row>
    <row r="157" spans="1:11" x14ac:dyDescent="0.25">
      <c r="B157"/>
      <c r="C157"/>
      <c r="D157"/>
      <c r="E157"/>
      <c r="F157"/>
      <c r="G157"/>
      <c r="H157"/>
      <c r="I157" s="12"/>
      <c r="J157"/>
      <c r="K157"/>
    </row>
    <row r="158" spans="1:11" x14ac:dyDescent="0.25">
      <c r="A158" t="s">
        <v>29</v>
      </c>
      <c r="B158"/>
      <c r="C158"/>
      <c r="D158"/>
      <c r="E158"/>
      <c r="F158"/>
      <c r="G158"/>
      <c r="H158"/>
      <c r="I158" s="12" t="s">
        <v>242</v>
      </c>
      <c r="J158"/>
      <c r="K158"/>
    </row>
    <row r="159" spans="1:11" x14ac:dyDescent="0.25">
      <c r="B159"/>
      <c r="C159"/>
      <c r="D159"/>
      <c r="E159"/>
      <c r="F159"/>
      <c r="G159"/>
      <c r="H159"/>
      <c r="I159"/>
      <c r="J159"/>
      <c r="K159"/>
    </row>
    <row r="160" spans="1:11" x14ac:dyDescent="0.25">
      <c r="B160"/>
      <c r="C160"/>
      <c r="D160"/>
      <c r="E160"/>
      <c r="F160"/>
      <c r="G160"/>
      <c r="H160"/>
      <c r="I160"/>
      <c r="J160"/>
      <c r="K160"/>
    </row>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spans="2:11" x14ac:dyDescent="0.25">
      <c r="B1233"/>
      <c r="C1233"/>
      <c r="D1233"/>
      <c r="E1233"/>
      <c r="F1233"/>
      <c r="G1233"/>
      <c r="H1233"/>
      <c r="I1233"/>
      <c r="J1233"/>
      <c r="K1233"/>
    </row>
    <row r="1234" spans="2:11" x14ac:dyDescent="0.25">
      <c r="B1234"/>
      <c r="C1234"/>
      <c r="D1234"/>
      <c r="E1234"/>
      <c r="F1234"/>
      <c r="G1234"/>
      <c r="H1234"/>
      <c r="I1234"/>
      <c r="J1234"/>
      <c r="K1234"/>
    </row>
    <row r="1235" spans="2:11" x14ac:dyDescent="0.25">
      <c r="B1235"/>
      <c r="C1235"/>
      <c r="D1235"/>
      <c r="E1235"/>
      <c r="F1235"/>
      <c r="G1235"/>
      <c r="H1235"/>
      <c r="I1235"/>
      <c r="J1235"/>
      <c r="K1235"/>
    </row>
    <row r="1236" spans="2:11" x14ac:dyDescent="0.25">
      <c r="B1236"/>
      <c r="C1236"/>
      <c r="D1236"/>
      <c r="E1236"/>
      <c r="F1236"/>
      <c r="G1236"/>
      <c r="H1236"/>
      <c r="I1236"/>
      <c r="J1236"/>
      <c r="K1236"/>
    </row>
    <row r="1237" spans="2:11" x14ac:dyDescent="0.25">
      <c r="B1237"/>
      <c r="C1237"/>
      <c r="D1237"/>
      <c r="E1237"/>
      <c r="F1237"/>
      <c r="G1237"/>
      <c r="H1237"/>
      <c r="I1237"/>
      <c r="J1237"/>
      <c r="K1237"/>
    </row>
    <row r="1238" spans="2:11" x14ac:dyDescent="0.25">
      <c r="B1238"/>
      <c r="C1238"/>
      <c r="D1238"/>
      <c r="E1238"/>
      <c r="F1238"/>
      <c r="G1238"/>
      <c r="H1238"/>
      <c r="I1238"/>
      <c r="J1238"/>
      <c r="K1238"/>
    </row>
    <row r="1239" spans="2:11" x14ac:dyDescent="0.25">
      <c r="B1239"/>
      <c r="C1239"/>
      <c r="D1239"/>
      <c r="E1239"/>
      <c r="F1239"/>
      <c r="G1239"/>
      <c r="H1239"/>
      <c r="I1239"/>
      <c r="J1239"/>
      <c r="K1239"/>
    </row>
    <row r="1240" spans="2:11" x14ac:dyDescent="0.25">
      <c r="B1240"/>
      <c r="C1240"/>
      <c r="D1240"/>
      <c r="E1240"/>
      <c r="F1240"/>
      <c r="G1240"/>
      <c r="H1240"/>
      <c r="I1240"/>
      <c r="J1240"/>
      <c r="K1240"/>
    </row>
    <row r="1241" spans="2:11" x14ac:dyDescent="0.25">
      <c r="B1241"/>
      <c r="C1241"/>
    </row>
  </sheetData>
  <mergeCells count="19">
    <mergeCell ref="B150:C150"/>
    <mergeCell ref="E150:F150"/>
    <mergeCell ref="E142:F142"/>
    <mergeCell ref="B15:D15"/>
    <mergeCell ref="B16:D16"/>
    <mergeCell ref="B18:D18"/>
    <mergeCell ref="B17:E17"/>
    <mergeCell ref="B19:D19"/>
    <mergeCell ref="B3:D3"/>
    <mergeCell ref="B9:E9"/>
    <mergeCell ref="B5:E5"/>
    <mergeCell ref="B7:D7"/>
    <mergeCell ref="B14:D14"/>
    <mergeCell ref="B13:E13"/>
    <mergeCell ref="B11:D12"/>
    <mergeCell ref="B4:D4"/>
    <mergeCell ref="B6:D6"/>
    <mergeCell ref="B8:D8"/>
    <mergeCell ref="B10:D10"/>
  </mergeCells>
  <phoneticPr fontId="15" type="noConversion"/>
  <conditionalFormatting sqref="B156">
    <cfRule type="expression" dxfId="14" priority="30">
      <formula>$C$155="None"</formula>
    </cfRule>
  </conditionalFormatting>
  <conditionalFormatting sqref="C153">
    <cfRule type="expression" dxfId="13" priority="25">
      <formula>$C$152="Access point"</formula>
    </cfRule>
  </conditionalFormatting>
  <conditionalFormatting sqref="C156">
    <cfRule type="expression" dxfId="12" priority="29">
      <formula>$C$155="None"</formula>
    </cfRule>
  </conditionalFormatting>
  <conditionalFormatting sqref="C24:E24">
    <cfRule type="expression" dxfId="11" priority="11">
      <formula>$B$24=1</formula>
    </cfRule>
  </conditionalFormatting>
  <conditionalFormatting sqref="C25:E25">
    <cfRule type="expression" dxfId="10" priority="10">
      <formula>$B$25=2</formula>
    </cfRule>
  </conditionalFormatting>
  <conditionalFormatting sqref="C26:E26">
    <cfRule type="expression" dxfId="9" priority="9">
      <formula>$B$26=3</formula>
    </cfRule>
  </conditionalFormatting>
  <conditionalFormatting sqref="C27:E27">
    <cfRule type="expression" dxfId="8" priority="7">
      <formula>$B$27=4</formula>
    </cfRule>
  </conditionalFormatting>
  <conditionalFormatting sqref="C28:E28">
    <cfRule type="expression" dxfId="7" priority="6">
      <formula>$B$28=5</formula>
    </cfRule>
  </conditionalFormatting>
  <conditionalFormatting sqref="C29:E29">
    <cfRule type="expression" dxfId="6" priority="5">
      <formula>$B$29=6</formula>
    </cfRule>
  </conditionalFormatting>
  <conditionalFormatting sqref="C30:E30">
    <cfRule type="expression" dxfId="5" priority="4">
      <formula>$B$30=7</formula>
    </cfRule>
  </conditionalFormatting>
  <conditionalFormatting sqref="C31:E31">
    <cfRule type="expression" dxfId="4" priority="3">
      <formula>$B$31=8</formula>
    </cfRule>
  </conditionalFormatting>
  <conditionalFormatting sqref="C32:E32">
    <cfRule type="expression" dxfId="3" priority="2">
      <formula>$B$32=9</formula>
    </cfRule>
  </conditionalFormatting>
  <conditionalFormatting sqref="C33:E33">
    <cfRule type="expression" dxfId="2" priority="1">
      <formula>$B$33=10</formula>
    </cfRule>
  </conditionalFormatting>
  <conditionalFormatting sqref="E150:F154">
    <cfRule type="expression" dxfId="1" priority="17">
      <formula>AND($C$152="Client",$C$153="Dynamic IP (DHCP)")</formula>
    </cfRule>
  </conditionalFormatting>
  <conditionalFormatting sqref="E154:F154">
    <cfRule type="expression" dxfId="0" priority="26">
      <formula>$C$152="Access point"</formula>
    </cfRule>
  </conditionalFormatting>
  <dataValidations count="2">
    <dataValidation type="list" allowBlank="1" showInputMessage="1" showErrorMessage="1" sqref="I37:J136" xr:uid="{12E6B719-6FD5-4B56-8EDA-D2EB7AC894FF}">
      <formula1>INDIRECT(H37)</formula1>
    </dataValidation>
    <dataValidation type="whole" operator="lessThanOrEqual" allowBlank="1" showInputMessage="1" showErrorMessage="1" sqref="E14" xr:uid="{8B3BBC6D-5A41-4E98-BCB7-62926E1A5BA5}">
      <formula1>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199B45D-E82A-4108-9D8F-B61B1CE1FFFF}">
          <x14:formula1>
            <xm:f>Classifiers!$J$6:$J$9</xm:f>
          </x14:formula1>
          <xm:sqref>G37:G137</xm:sqref>
        </x14:dataValidation>
        <x14:dataValidation type="list" allowBlank="1" showInputMessage="1" showErrorMessage="1" xr:uid="{FB5554B8-05B6-4311-A107-3B9C90FC0BD3}">
          <x14:formula1>
            <xm:f>Classifiers!$R$6:$R$8</xm:f>
          </x14:formula1>
          <xm:sqref>C24:C33</xm:sqref>
        </x14:dataValidation>
        <x14:dataValidation type="list" allowBlank="1" showInputMessage="1" showErrorMessage="1" xr:uid="{9336C66A-1956-4539-BA61-1C9F0F0EABE3}">
          <x14:formula1>
            <xm:f>Classifiers!$K$6:$K$8</xm:f>
          </x14:formula1>
          <xm:sqref>E11</xm:sqref>
        </x14:dataValidation>
        <x14:dataValidation type="list" allowBlank="1" showInputMessage="1" showErrorMessage="1" xr:uid="{AD6A4F0B-A1D3-41D6-8506-F5CCB639DF53}">
          <x14:formula1>
            <xm:f>Classifiers!$N$6:$N$7</xm:f>
          </x14:formula1>
          <xm:sqref>C153</xm:sqref>
        </x14:dataValidation>
        <x14:dataValidation type="list" allowBlank="1" showInputMessage="1" showErrorMessage="1" xr:uid="{4F0BEB66-879D-4365-B7B5-D5DF56551F02}">
          <x14:formula1>
            <xm:f>Classifiers!$L$6:$L$7</xm:f>
          </x14:formula1>
          <xm:sqref>C151</xm:sqref>
        </x14:dataValidation>
        <x14:dataValidation type="list" allowBlank="1" showInputMessage="1" showErrorMessage="1" xr:uid="{1006702D-78F2-4043-B5BC-D16E36C75DEF}">
          <x14:formula1>
            <xm:f>Classifiers!$Q$6:$Q$7</xm:f>
          </x14:formula1>
          <xm:sqref>C142</xm:sqref>
        </x14:dataValidation>
        <x14:dataValidation type="list" allowBlank="1" showInputMessage="1" showErrorMessage="1" xr:uid="{D72C2CF3-D929-4686-9FFC-CCEAB6D5011F}">
          <x14:formula1>
            <xm:f>Classifiers!$P$6:$P$7</xm:f>
          </x14:formula1>
          <xm:sqref>C152</xm:sqref>
        </x14:dataValidation>
        <x14:dataValidation type="list" allowBlank="1" showInputMessage="1" showErrorMessage="1" xr:uid="{1E76932B-0294-4F0B-BD4E-836B67710787}">
          <x14:formula1>
            <xm:f>Classifiers!$O$6:$O$8</xm:f>
          </x14:formula1>
          <xm:sqref>C155</xm:sqref>
        </x14:dataValidation>
        <x14:dataValidation type="list" allowBlank="1" showInputMessage="1" showErrorMessage="1" xr:uid="{5C092C12-CD4B-4642-B260-4B9D343921C7}">
          <x14:formula1>
            <xm:f>Classifiers!$U$6:$U$7</xm:f>
          </x14:formula1>
          <xm:sqref>E18</xm:sqref>
        </x14:dataValidation>
        <x14:dataValidation type="list" allowBlank="1" showInputMessage="1" showErrorMessage="1" xr:uid="{9E5344B9-015D-4064-BE78-0552D0A786DF}">
          <x14:formula1>
            <xm:f>Classifiers!$T$7:$T$9</xm:f>
          </x14:formula1>
          <xm:sqref>E6 E19</xm:sqref>
        </x14:dataValidation>
        <x14:dataValidation type="list" allowBlank="1" showInputMessage="1" showErrorMessage="1" xr:uid="{7ECBBE7E-A30F-473D-8CD3-B406548B0CB2}">
          <x14:formula1>
            <xm:f>Classifiers!$S$6:$S$15</xm:f>
          </x14:formula1>
          <xm:sqref>E15</xm:sqref>
        </x14:dataValidation>
        <x14:dataValidation type="list" allowBlank="1" showInputMessage="1" showErrorMessage="1" xr:uid="{1FA65DA6-6947-4A7B-A5C5-2192E8920F91}">
          <x14:formula1>
            <xm:f>Classifiers!$F$6:$F$9</xm:f>
          </x14:formula1>
          <xm:sqref>H37 H38 H39:H137</xm:sqref>
        </x14:dataValidation>
        <x14:dataValidation type="list" showInputMessage="1" showErrorMessage="1" xr:uid="{EAFD6CF6-DCBB-460F-836A-32856B8F73A5}">
          <x14:formula1>
            <xm:f>Classifiers!$W$6:$W$48</xm:f>
          </x14:formula1>
          <xm:sqref>E37:E137</xm:sqref>
        </x14:dataValidation>
        <x14:dataValidation type="list" allowBlank="1" showInputMessage="1" showErrorMessage="1" xr:uid="{FFACF99E-5E61-4947-9CA4-2E8A1F3CABCA}">
          <x14:formula1>
            <xm:f>Classifiers!$M$6:$M$7</xm:f>
          </x14:formula1>
          <xm:sqref>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5472-854E-4E52-B99A-5C027A2A416E}">
  <dimension ref="A1:E33"/>
  <sheetViews>
    <sheetView workbookViewId="0">
      <selection activeCell="E23" sqref="E23"/>
    </sheetView>
  </sheetViews>
  <sheetFormatPr defaultRowHeight="15" x14ac:dyDescent="0.25"/>
  <cols>
    <col min="1" max="1" width="41.28515625" bestFit="1" customWidth="1"/>
    <col min="2" max="2" width="29.85546875" customWidth="1"/>
    <col min="5" max="5" width="9.140625" style="12"/>
  </cols>
  <sheetData>
    <row r="1" spans="1:5" ht="28.5" x14ac:dyDescent="0.45">
      <c r="A1" s="26" t="s">
        <v>78</v>
      </c>
      <c r="E1" s="12" t="s">
        <v>69</v>
      </c>
    </row>
    <row r="3" spans="1:5" x14ac:dyDescent="0.25">
      <c r="A3" s="2" t="s">
        <v>108</v>
      </c>
      <c r="B3" s="10"/>
      <c r="E3" s="12" t="s">
        <v>285</v>
      </c>
    </row>
    <row r="4" spans="1:5" x14ac:dyDescent="0.25">
      <c r="A4" s="2" t="s">
        <v>38</v>
      </c>
      <c r="B4" s="10"/>
    </row>
    <row r="5" spans="1:5" x14ac:dyDescent="0.25">
      <c r="A5" s="2" t="s">
        <v>39</v>
      </c>
      <c r="B5" s="10"/>
    </row>
    <row r="6" spans="1:5" x14ac:dyDescent="0.25">
      <c r="A6" s="2" t="s">
        <v>40</v>
      </c>
      <c r="B6" s="10"/>
    </row>
    <row r="7" spans="1:5" x14ac:dyDescent="0.25">
      <c r="A7" s="2" t="s">
        <v>41</v>
      </c>
      <c r="B7" s="10"/>
      <c r="E7" s="12" t="s">
        <v>360</v>
      </c>
    </row>
    <row r="8" spans="1:5" x14ac:dyDescent="0.25">
      <c r="A8" s="2" t="s">
        <v>42</v>
      </c>
      <c r="B8" s="10"/>
    </row>
    <row r="9" spans="1:5" x14ac:dyDescent="0.25">
      <c r="A9" s="2" t="s">
        <v>43</v>
      </c>
      <c r="B9" s="10"/>
    </row>
    <row r="10" spans="1:5" ht="14.25" customHeight="1" x14ac:dyDescent="0.25">
      <c r="A10" s="2" t="s">
        <v>44</v>
      </c>
      <c r="B10" s="10"/>
    </row>
    <row r="11" spans="1:5" x14ac:dyDescent="0.25">
      <c r="A11" s="2" t="s">
        <v>45</v>
      </c>
      <c r="B11" s="10"/>
    </row>
    <row r="13" spans="1:5" x14ac:dyDescent="0.25">
      <c r="A13" s="2" t="s">
        <v>107</v>
      </c>
      <c r="B13" s="10"/>
      <c r="E13" s="12" t="s">
        <v>119</v>
      </c>
    </row>
    <row r="15" spans="1:5" x14ac:dyDescent="0.25">
      <c r="A15" t="s">
        <v>112</v>
      </c>
      <c r="B15" s="10" t="s">
        <v>111</v>
      </c>
      <c r="E15" s="12" t="s">
        <v>120</v>
      </c>
    </row>
    <row r="16" spans="1:5" x14ac:dyDescent="0.25">
      <c r="A16" t="s">
        <v>118</v>
      </c>
      <c r="B16" s="10"/>
      <c r="E16" s="12" t="s">
        <v>286</v>
      </c>
    </row>
    <row r="17" spans="1:5" x14ac:dyDescent="0.25">
      <c r="A17" t="s">
        <v>113</v>
      </c>
      <c r="B17" s="10"/>
      <c r="E17" s="12" t="s">
        <v>287</v>
      </c>
    </row>
    <row r="18" spans="1:5" x14ac:dyDescent="0.25">
      <c r="A18" t="s">
        <v>117</v>
      </c>
      <c r="B18" s="10"/>
      <c r="E18" s="12" t="s">
        <v>288</v>
      </c>
    </row>
    <row r="19" spans="1:5" x14ac:dyDescent="0.25">
      <c r="A19" t="s">
        <v>121</v>
      </c>
      <c r="B19" s="11"/>
      <c r="E19" s="12" t="s">
        <v>289</v>
      </c>
    </row>
    <row r="21" spans="1:5" x14ac:dyDescent="0.25">
      <c r="A21" t="s">
        <v>79</v>
      </c>
      <c r="B21" s="11">
        <v>1</v>
      </c>
      <c r="E21" s="12" t="s">
        <v>290</v>
      </c>
    </row>
    <row r="24" spans="1:5" hidden="1" x14ac:dyDescent="0.25">
      <c r="A24" t="s">
        <v>361</v>
      </c>
      <c r="B24" s="2"/>
    </row>
    <row r="25" spans="1:5" hidden="1" x14ac:dyDescent="0.25">
      <c r="B25" s="2"/>
    </row>
    <row r="26" spans="1:5" hidden="1" x14ac:dyDescent="0.25">
      <c r="B26" s="2"/>
    </row>
    <row r="27" spans="1:5" hidden="1" x14ac:dyDescent="0.25">
      <c r="B27" s="2"/>
    </row>
    <row r="28" spans="1:5" hidden="1" x14ac:dyDescent="0.25">
      <c r="B28" s="2"/>
    </row>
    <row r="29" spans="1:5" hidden="1" x14ac:dyDescent="0.25">
      <c r="B29" s="2"/>
    </row>
    <row r="30" spans="1:5" hidden="1" x14ac:dyDescent="0.25">
      <c r="B30" s="2"/>
    </row>
    <row r="31" spans="1:5" hidden="1" x14ac:dyDescent="0.25">
      <c r="B31" s="2"/>
    </row>
    <row r="32" spans="1:5" hidden="1" x14ac:dyDescent="0.25">
      <c r="B32" s="2"/>
    </row>
    <row r="33" spans="2:2" hidden="1" x14ac:dyDescent="0.25">
      <c r="B33" s="2"/>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AE44911-F324-4C05-ABFD-1A633A181B8C}">
          <x14:formula1>
            <xm:f>Classifiers!$V$6:$V$7</xm:f>
          </x14:formula1>
          <xm:sqref>B17</xm:sqref>
        </x14:dataValidation>
        <x14:dataValidation type="list" allowBlank="1" showInputMessage="1" showErrorMessage="1" xr:uid="{D37C3D00-FC78-4149-B048-719985B58DA2}">
          <x14:formula1>
            <xm:f>Classifiers!$U$6:$U$7</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7142F-A843-42EC-AF6D-1F7BD1741994}">
  <dimension ref="A2:E13"/>
  <sheetViews>
    <sheetView workbookViewId="0">
      <selection activeCell="D11" sqref="D11"/>
    </sheetView>
  </sheetViews>
  <sheetFormatPr defaultRowHeight="15" x14ac:dyDescent="0.25"/>
  <cols>
    <col min="1" max="1" width="41.28515625" bestFit="1" customWidth="1"/>
    <col min="2" max="2" width="27" customWidth="1"/>
    <col min="5" max="5" width="58.28515625" customWidth="1"/>
  </cols>
  <sheetData>
    <row r="2" spans="1:5" x14ac:dyDescent="0.25">
      <c r="A2" t="s">
        <v>331</v>
      </c>
    </row>
    <row r="3" spans="1:5" x14ac:dyDescent="0.25">
      <c r="A3" s="61"/>
    </row>
    <row r="4" spans="1:5" ht="15.75" thickBot="1" x14ac:dyDescent="0.3"/>
    <row r="5" spans="1:5" ht="15.75" thickBot="1" x14ac:dyDescent="0.3">
      <c r="A5" s="62" t="s">
        <v>326</v>
      </c>
      <c r="B5" s="63"/>
      <c r="E5" s="12" t="s">
        <v>329</v>
      </c>
    </row>
    <row r="6" spans="1:5" ht="41.25" customHeight="1" thickBot="1" x14ac:dyDescent="0.3">
      <c r="A6" s="65" t="s">
        <v>325</v>
      </c>
      <c r="B6" s="66"/>
      <c r="C6" s="67"/>
      <c r="D6" s="67"/>
      <c r="E6" s="68" t="s">
        <v>330</v>
      </c>
    </row>
    <row r="7" spans="1:5" ht="30.75" thickBot="1" x14ac:dyDescent="0.3">
      <c r="A7" s="62" t="s">
        <v>327</v>
      </c>
      <c r="B7" s="64"/>
      <c r="E7" s="53" t="s">
        <v>336</v>
      </c>
    </row>
    <row r="8" spans="1:5" ht="47.25" customHeight="1" thickBot="1" x14ac:dyDescent="0.3">
      <c r="A8" s="62" t="s">
        <v>328</v>
      </c>
      <c r="B8" s="63"/>
      <c r="E8" s="53" t="s">
        <v>335</v>
      </c>
    </row>
    <row r="9" spans="1:5" ht="30.75" thickBot="1" x14ac:dyDescent="0.3">
      <c r="A9" s="62" t="s">
        <v>332</v>
      </c>
      <c r="B9" s="63"/>
      <c r="E9" s="53" t="s">
        <v>337</v>
      </c>
    </row>
    <row r="13" spans="1:5" x14ac:dyDescent="0.25">
      <c r="A13" s="69" t="s">
        <v>338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A044-C76D-4276-84BE-74D2006E2BDF}">
  <dimension ref="A1:I41"/>
  <sheetViews>
    <sheetView topLeftCell="A34" workbookViewId="0">
      <selection activeCell="J21" sqref="J21"/>
    </sheetView>
  </sheetViews>
  <sheetFormatPr defaultRowHeight="15" x14ac:dyDescent="0.25"/>
  <cols>
    <col min="1" max="1" width="18" bestFit="1" customWidth="1"/>
    <col min="4" max="5" width="15.85546875" bestFit="1" customWidth="1"/>
    <col min="6" max="6" width="7.140625" bestFit="1" customWidth="1"/>
    <col min="7" max="7" width="8.42578125" bestFit="1" customWidth="1"/>
    <col min="8" max="8" width="7.140625" bestFit="1" customWidth="1"/>
    <col min="9" max="9" width="10.5703125" bestFit="1" customWidth="1"/>
  </cols>
  <sheetData>
    <row r="1" spans="1:5" x14ac:dyDescent="0.25">
      <c r="A1" s="2" t="s">
        <v>37</v>
      </c>
      <c r="B1" s="5"/>
    </row>
    <row r="2" spans="1:5" x14ac:dyDescent="0.25">
      <c r="A2" s="2" t="s">
        <v>38</v>
      </c>
      <c r="B2" s="4"/>
    </row>
    <row r="3" spans="1:5" x14ac:dyDescent="0.25">
      <c r="A3" s="2" t="s">
        <v>39</v>
      </c>
      <c r="B3" s="4"/>
    </row>
    <row r="4" spans="1:5" x14ac:dyDescent="0.25">
      <c r="A4" s="2" t="s">
        <v>40</v>
      </c>
      <c r="B4" s="4"/>
    </row>
    <row r="5" spans="1:5" x14ac:dyDescent="0.25">
      <c r="A5" s="2" t="s">
        <v>41</v>
      </c>
      <c r="B5" s="4"/>
    </row>
    <row r="6" spans="1:5" x14ac:dyDescent="0.25">
      <c r="A6" s="2" t="s">
        <v>42</v>
      </c>
      <c r="B6" s="4"/>
    </row>
    <row r="7" spans="1:5" x14ac:dyDescent="0.25">
      <c r="A7" s="2" t="s">
        <v>43</v>
      </c>
      <c r="B7" s="4"/>
    </row>
    <row r="8" spans="1:5" x14ac:dyDescent="0.25">
      <c r="A8" s="2" t="s">
        <v>44</v>
      </c>
      <c r="B8" s="4"/>
    </row>
    <row r="9" spans="1:5" x14ac:dyDescent="0.25">
      <c r="A9" s="2" t="s">
        <v>45</v>
      </c>
      <c r="B9" s="4"/>
    </row>
    <row r="10" spans="1:5" x14ac:dyDescent="0.25">
      <c r="A10" s="2" t="s">
        <v>46</v>
      </c>
      <c r="B10" s="5"/>
    </row>
    <row r="12" spans="1:5" x14ac:dyDescent="0.25">
      <c r="A12" t="s">
        <v>47</v>
      </c>
    </row>
    <row r="13" spans="1:5" x14ac:dyDescent="0.25">
      <c r="B13" s="2" t="s">
        <v>48</v>
      </c>
      <c r="C13" s="2" t="s">
        <v>49</v>
      </c>
      <c r="D13" s="2" t="s">
        <v>41</v>
      </c>
      <c r="E13" s="2" t="s">
        <v>50</v>
      </c>
    </row>
    <row r="14" spans="1:5" x14ac:dyDescent="0.25">
      <c r="B14" s="8">
        <v>1</v>
      </c>
      <c r="C14" s="5"/>
      <c r="D14" s="5"/>
      <c r="E14" s="5"/>
    </row>
    <row r="15" spans="1:5" x14ac:dyDescent="0.25">
      <c r="B15" s="8">
        <v>2</v>
      </c>
      <c r="C15" s="5"/>
      <c r="D15" s="5"/>
      <c r="E15" s="5"/>
    </row>
    <row r="16" spans="1:5" x14ac:dyDescent="0.25">
      <c r="B16" s="8">
        <v>3</v>
      </c>
      <c r="C16" s="5"/>
      <c r="D16" s="5"/>
      <c r="E16" s="5"/>
    </row>
    <row r="17" spans="1:5" x14ac:dyDescent="0.25">
      <c r="B17" s="8">
        <v>4</v>
      </c>
      <c r="C17" s="5"/>
      <c r="D17" s="5"/>
      <c r="E17" s="5"/>
    </row>
    <row r="18" spans="1:5" x14ac:dyDescent="0.25">
      <c r="B18" s="8">
        <v>5</v>
      </c>
      <c r="C18" s="5"/>
      <c r="D18" s="5"/>
      <c r="E18" s="5"/>
    </row>
    <row r="19" spans="1:5" x14ac:dyDescent="0.25">
      <c r="B19" s="8">
        <v>6</v>
      </c>
      <c r="C19" s="5"/>
      <c r="D19" s="5"/>
      <c r="E19" s="5"/>
    </row>
    <row r="20" spans="1:5" x14ac:dyDescent="0.25">
      <c r="B20" s="8">
        <v>7</v>
      </c>
      <c r="C20" s="5"/>
      <c r="D20" s="5"/>
      <c r="E20" s="5"/>
    </row>
    <row r="21" spans="1:5" x14ac:dyDescent="0.25">
      <c r="B21" s="8">
        <v>8</v>
      </c>
      <c r="C21" s="5"/>
      <c r="D21" s="5"/>
      <c r="E21" s="5"/>
    </row>
    <row r="22" spans="1:5" x14ac:dyDescent="0.25">
      <c r="B22" s="8">
        <v>9</v>
      </c>
      <c r="C22" s="5"/>
      <c r="D22" s="5"/>
      <c r="E22" s="5"/>
    </row>
    <row r="23" spans="1:5" x14ac:dyDescent="0.25">
      <c r="B23" s="8">
        <v>10</v>
      </c>
      <c r="C23" s="5"/>
      <c r="D23" s="5"/>
      <c r="E23" s="5"/>
    </row>
    <row r="25" spans="1:5" x14ac:dyDescent="0.25">
      <c r="A25" t="s">
        <v>51</v>
      </c>
    </row>
    <row r="26" spans="1:5" x14ac:dyDescent="0.25">
      <c r="B26" s="2" t="s">
        <v>48</v>
      </c>
      <c r="C26" s="2" t="s">
        <v>49</v>
      </c>
      <c r="D26" s="2" t="s">
        <v>52</v>
      </c>
      <c r="E26" s="2" t="s">
        <v>53</v>
      </c>
    </row>
    <row r="27" spans="1:5" x14ac:dyDescent="0.25">
      <c r="B27" s="8">
        <v>1</v>
      </c>
      <c r="C27" s="5"/>
      <c r="D27" s="5"/>
      <c r="E27" s="5"/>
    </row>
    <row r="28" spans="1:5" x14ac:dyDescent="0.25">
      <c r="B28" s="8">
        <v>2</v>
      </c>
      <c r="C28" s="5"/>
      <c r="D28" s="5"/>
      <c r="E28" s="5"/>
    </row>
    <row r="29" spans="1:5" x14ac:dyDescent="0.25">
      <c r="B29" s="8">
        <v>3</v>
      </c>
      <c r="C29" s="5"/>
      <c r="D29" s="5"/>
      <c r="E29" s="5"/>
    </row>
    <row r="30" spans="1:5" x14ac:dyDescent="0.25">
      <c r="B30" s="8">
        <v>4</v>
      </c>
      <c r="C30" s="5"/>
      <c r="D30" s="5"/>
      <c r="E30" s="5"/>
    </row>
    <row r="31" spans="1:5" x14ac:dyDescent="0.25">
      <c r="B31" s="8">
        <v>5</v>
      </c>
      <c r="C31" s="5"/>
      <c r="D31" s="5"/>
      <c r="E31" s="5"/>
    </row>
    <row r="33" spans="1:9" x14ac:dyDescent="0.25">
      <c r="A33" t="s">
        <v>54</v>
      </c>
    </row>
    <row r="34" spans="1:9" x14ac:dyDescent="0.25">
      <c r="B34" s="108" t="s">
        <v>48</v>
      </c>
      <c r="C34" s="108" t="s">
        <v>55</v>
      </c>
      <c r="D34" s="108" t="s">
        <v>56</v>
      </c>
      <c r="E34" s="111" t="s">
        <v>57</v>
      </c>
      <c r="F34" s="111"/>
      <c r="G34" s="111"/>
      <c r="H34" s="111"/>
      <c r="I34" s="111"/>
    </row>
    <row r="35" spans="1:9" x14ac:dyDescent="0.25">
      <c r="B35" s="109"/>
      <c r="C35" s="109"/>
      <c r="D35" s="109"/>
      <c r="E35" s="111" t="s">
        <v>58</v>
      </c>
      <c r="F35" s="111"/>
      <c r="G35" s="111" t="s">
        <v>59</v>
      </c>
      <c r="H35" s="111"/>
      <c r="I35" s="108" t="s">
        <v>60</v>
      </c>
    </row>
    <row r="36" spans="1:9" x14ac:dyDescent="0.25">
      <c r="B36" s="110"/>
      <c r="C36" s="110"/>
      <c r="D36" s="110"/>
      <c r="E36" s="6" t="s">
        <v>61</v>
      </c>
      <c r="F36" s="7" t="s">
        <v>62</v>
      </c>
      <c r="G36" s="7" t="s">
        <v>61</v>
      </c>
      <c r="H36" s="7" t="s">
        <v>62</v>
      </c>
      <c r="I36" s="110"/>
    </row>
    <row r="37" spans="1:9" x14ac:dyDescent="0.25">
      <c r="B37" s="8">
        <v>1</v>
      </c>
      <c r="C37" s="5"/>
      <c r="D37" s="5"/>
      <c r="E37" s="5"/>
      <c r="F37" s="5"/>
      <c r="G37" s="5"/>
      <c r="H37" s="5"/>
      <c r="I37" s="5"/>
    </row>
    <row r="38" spans="1:9" x14ac:dyDescent="0.25">
      <c r="B38" s="8">
        <v>2</v>
      </c>
      <c r="C38" s="5"/>
      <c r="D38" s="5"/>
      <c r="E38" s="5"/>
      <c r="F38" s="5"/>
      <c r="G38" s="5"/>
      <c r="H38" s="5"/>
      <c r="I38" s="5"/>
    </row>
    <row r="39" spans="1:9" x14ac:dyDescent="0.25">
      <c r="B39" s="8">
        <v>3</v>
      </c>
      <c r="C39" s="5"/>
      <c r="D39" s="5"/>
      <c r="E39" s="5"/>
      <c r="F39" s="5"/>
      <c r="G39" s="5"/>
      <c r="H39" s="5"/>
      <c r="I39" s="5"/>
    </row>
    <row r="40" spans="1:9" x14ac:dyDescent="0.25">
      <c r="B40" s="8">
        <v>4</v>
      </c>
      <c r="C40" s="5"/>
      <c r="D40" s="5"/>
      <c r="E40" s="5"/>
      <c r="F40" s="5"/>
      <c r="G40" s="5"/>
      <c r="H40" s="5"/>
      <c r="I40" s="5"/>
    </row>
    <row r="41" spans="1:9" x14ac:dyDescent="0.25">
      <c r="B41" s="8">
        <v>5</v>
      </c>
      <c r="C41" s="5"/>
      <c r="D41" s="5"/>
      <c r="E41" s="5"/>
      <c r="F41" s="5"/>
      <c r="G41" s="5"/>
      <c r="H41" s="5"/>
      <c r="I41" s="5"/>
    </row>
  </sheetData>
  <mergeCells count="7">
    <mergeCell ref="B34:B36"/>
    <mergeCell ref="C34:C36"/>
    <mergeCell ref="D34:D36"/>
    <mergeCell ref="E35:F35"/>
    <mergeCell ref="G35:H35"/>
    <mergeCell ref="E34:I34"/>
    <mergeCell ref="I35:I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57FB-36D8-4AB8-9827-FD2505347AF5}">
  <dimension ref="B5:AA82"/>
  <sheetViews>
    <sheetView topLeftCell="C4" workbookViewId="0">
      <selection activeCell="M8" sqref="M8"/>
    </sheetView>
  </sheetViews>
  <sheetFormatPr defaultColWidth="12" defaultRowHeight="12.75" x14ac:dyDescent="0.2"/>
  <cols>
    <col min="1" max="21" width="12" style="25"/>
    <col min="22" max="22" width="17.42578125" style="57" customWidth="1"/>
    <col min="23" max="16384" width="12" style="25"/>
  </cols>
  <sheetData>
    <row r="5" spans="2:27" ht="25.5" x14ac:dyDescent="0.2">
      <c r="B5" s="24" t="s">
        <v>85</v>
      </c>
      <c r="C5" s="24" t="s">
        <v>63</v>
      </c>
      <c r="D5" s="24" t="s">
        <v>66</v>
      </c>
      <c r="E5" s="24" t="s">
        <v>67</v>
      </c>
      <c r="F5" s="24" t="s">
        <v>70</v>
      </c>
      <c r="G5" s="24" t="s">
        <v>106</v>
      </c>
      <c r="H5" s="24" t="s">
        <v>132</v>
      </c>
      <c r="I5" s="24" t="s">
        <v>133</v>
      </c>
      <c r="J5" s="24" t="s">
        <v>34</v>
      </c>
      <c r="K5" s="24" t="s">
        <v>82</v>
      </c>
      <c r="L5" s="24" t="s">
        <v>312</v>
      </c>
      <c r="M5" s="24" t="s">
        <v>365</v>
      </c>
      <c r="N5" s="24" t="s">
        <v>84</v>
      </c>
      <c r="O5" s="24" t="s">
        <v>27</v>
      </c>
      <c r="P5" s="24" t="s">
        <v>245</v>
      </c>
      <c r="Q5" s="24" t="s">
        <v>83</v>
      </c>
      <c r="R5" s="24" t="s">
        <v>93</v>
      </c>
      <c r="S5" s="24" t="s">
        <v>100</v>
      </c>
      <c r="T5" s="24" t="s">
        <v>101</v>
      </c>
      <c r="U5" s="24" t="s">
        <v>109</v>
      </c>
      <c r="V5" s="24" t="s">
        <v>114</v>
      </c>
      <c r="W5" s="56" t="s">
        <v>125</v>
      </c>
      <c r="X5" s="24"/>
      <c r="Y5" s="24"/>
      <c r="Z5" s="24"/>
      <c r="AA5" s="24"/>
    </row>
    <row r="6" spans="2:27" ht="51" x14ac:dyDescent="0.2">
      <c r="B6" s="25" t="s">
        <v>86</v>
      </c>
      <c r="C6" s="25" t="s">
        <v>64</v>
      </c>
      <c r="D6" s="25" t="s">
        <v>65</v>
      </c>
      <c r="E6" s="25" t="s">
        <v>90</v>
      </c>
      <c r="F6" s="28" t="s">
        <v>71</v>
      </c>
      <c r="G6" s="28" t="s">
        <v>126</v>
      </c>
      <c r="H6" s="29" t="s">
        <v>134</v>
      </c>
      <c r="I6" s="29" t="s">
        <v>135</v>
      </c>
      <c r="J6" s="25" t="s">
        <v>74</v>
      </c>
      <c r="K6" s="25" t="s">
        <v>19</v>
      </c>
      <c r="L6" s="25" t="s">
        <v>23</v>
      </c>
      <c r="M6" s="25" t="s">
        <v>366</v>
      </c>
      <c r="N6" s="25" t="s">
        <v>241</v>
      </c>
      <c r="O6" s="25" t="s">
        <v>315</v>
      </c>
      <c r="P6" s="25" t="s">
        <v>313</v>
      </c>
      <c r="Q6" s="25" t="s">
        <v>241</v>
      </c>
      <c r="R6" s="25" t="s">
        <v>7</v>
      </c>
      <c r="S6" s="25" t="s">
        <v>232</v>
      </c>
      <c r="U6" s="25" t="s">
        <v>110</v>
      </c>
      <c r="V6" s="25" t="s">
        <v>115</v>
      </c>
    </row>
    <row r="7" spans="2:27" ht="38.25" x14ac:dyDescent="0.2">
      <c r="B7" s="25" t="s">
        <v>87</v>
      </c>
      <c r="D7" s="25" t="s">
        <v>343</v>
      </c>
      <c r="E7" s="25" t="s">
        <v>333</v>
      </c>
      <c r="F7" s="25" t="s">
        <v>72</v>
      </c>
      <c r="G7" s="28" t="s">
        <v>127</v>
      </c>
      <c r="H7" s="30" t="s">
        <v>138</v>
      </c>
      <c r="I7" s="29" t="s">
        <v>136</v>
      </c>
      <c r="J7" s="25" t="s">
        <v>75</v>
      </c>
      <c r="K7" s="25" t="s">
        <v>364</v>
      </c>
      <c r="L7" s="25" t="s">
        <v>94</v>
      </c>
      <c r="M7" s="25" t="s">
        <v>372</v>
      </c>
      <c r="N7" s="25" t="s">
        <v>21</v>
      </c>
      <c r="O7" s="25" t="s">
        <v>316</v>
      </c>
      <c r="P7" s="25" t="s">
        <v>314</v>
      </c>
      <c r="Q7" s="25" t="s">
        <v>21</v>
      </c>
      <c r="R7" s="25" t="s">
        <v>6</v>
      </c>
      <c r="S7" s="25" t="s">
        <v>233</v>
      </c>
      <c r="T7" s="25">
        <v>12</v>
      </c>
      <c r="U7" s="25" t="s">
        <v>111</v>
      </c>
      <c r="V7" s="25" t="s">
        <v>116</v>
      </c>
      <c r="W7" s="58" t="s">
        <v>247</v>
      </c>
    </row>
    <row r="8" spans="2:27" ht="38.25" x14ac:dyDescent="0.2">
      <c r="B8" s="25" t="s">
        <v>88</v>
      </c>
      <c r="D8" s="25" t="s">
        <v>344</v>
      </c>
      <c r="E8" s="25" t="s">
        <v>371</v>
      </c>
      <c r="F8" s="25" t="s">
        <v>221</v>
      </c>
      <c r="G8" s="28" t="s">
        <v>128</v>
      </c>
      <c r="H8" s="31" t="s">
        <v>140</v>
      </c>
      <c r="I8" s="29" t="s">
        <v>137</v>
      </c>
      <c r="J8" s="25" t="s">
        <v>76</v>
      </c>
      <c r="K8" s="25" t="s">
        <v>362</v>
      </c>
      <c r="N8" s="25" t="s">
        <v>94</v>
      </c>
      <c r="O8" s="25" t="s">
        <v>317</v>
      </c>
      <c r="S8" s="25" t="s">
        <v>234</v>
      </c>
      <c r="T8" s="25">
        <v>50</v>
      </c>
      <c r="W8" s="58" t="s">
        <v>248</v>
      </c>
    </row>
    <row r="9" spans="2:27" ht="38.25" x14ac:dyDescent="0.2">
      <c r="D9" s="25" t="s">
        <v>345</v>
      </c>
      <c r="G9" s="28" t="s">
        <v>129</v>
      </c>
      <c r="H9" s="32" t="s">
        <v>220</v>
      </c>
      <c r="I9" s="30" t="s">
        <v>139</v>
      </c>
      <c r="J9" s="25" t="s">
        <v>77</v>
      </c>
      <c r="S9" s="25" t="s">
        <v>235</v>
      </c>
      <c r="T9" s="25">
        <v>100</v>
      </c>
      <c r="W9" s="57" t="s">
        <v>308</v>
      </c>
    </row>
    <row r="10" spans="2:27" ht="38.25" x14ac:dyDescent="0.2">
      <c r="D10" s="25" t="s">
        <v>346</v>
      </c>
      <c r="G10" s="28" t="s">
        <v>130</v>
      </c>
      <c r="H10" s="33" t="s">
        <v>149</v>
      </c>
      <c r="I10" s="31" t="s">
        <v>141</v>
      </c>
      <c r="S10" s="25" t="s">
        <v>236</v>
      </c>
      <c r="W10" s="58" t="s">
        <v>249</v>
      </c>
    </row>
    <row r="11" spans="2:27" ht="38.25" x14ac:dyDescent="0.2">
      <c r="D11" s="25" t="s">
        <v>347</v>
      </c>
      <c r="G11" s="28" t="s">
        <v>131</v>
      </c>
      <c r="H11" s="34" t="s">
        <v>151</v>
      </c>
      <c r="I11" s="31" t="s">
        <v>142</v>
      </c>
      <c r="S11" s="25" t="s">
        <v>237</v>
      </c>
      <c r="W11" s="58" t="s">
        <v>250</v>
      </c>
    </row>
    <row r="12" spans="2:27" ht="38.25" x14ac:dyDescent="0.2">
      <c r="D12" s="25" t="s">
        <v>348</v>
      </c>
      <c r="H12" s="35" t="s">
        <v>153</v>
      </c>
      <c r="I12" s="31" t="s">
        <v>143</v>
      </c>
      <c r="S12" s="25" t="s">
        <v>238</v>
      </c>
      <c r="W12" s="58" t="s">
        <v>251</v>
      </c>
    </row>
    <row r="13" spans="2:27" ht="38.25" x14ac:dyDescent="0.2">
      <c r="D13" s="25" t="s">
        <v>349</v>
      </c>
      <c r="H13" s="35" t="s">
        <v>161</v>
      </c>
      <c r="I13" s="31" t="s">
        <v>144</v>
      </c>
      <c r="S13" s="25" t="s">
        <v>239</v>
      </c>
      <c r="W13" s="58" t="s">
        <v>252</v>
      </c>
    </row>
    <row r="14" spans="2:27" ht="38.25" x14ac:dyDescent="0.2">
      <c r="D14" s="25" t="s">
        <v>350</v>
      </c>
      <c r="H14" s="35" t="s">
        <v>162</v>
      </c>
      <c r="I14" s="31" t="s">
        <v>145</v>
      </c>
      <c r="S14" s="25" t="s">
        <v>240</v>
      </c>
      <c r="W14" s="58" t="s">
        <v>253</v>
      </c>
    </row>
    <row r="15" spans="2:27" x14ac:dyDescent="0.2">
      <c r="H15" s="36" t="s">
        <v>73</v>
      </c>
      <c r="I15" s="32" t="s">
        <v>146</v>
      </c>
      <c r="W15" s="58" t="s">
        <v>254</v>
      </c>
    </row>
    <row r="16" spans="2:27" x14ac:dyDescent="0.2">
      <c r="H16" s="37" t="s">
        <v>166</v>
      </c>
      <c r="I16" s="32" t="s">
        <v>147</v>
      </c>
      <c r="W16" s="58" t="s">
        <v>255</v>
      </c>
    </row>
    <row r="17" spans="8:23" x14ac:dyDescent="0.2">
      <c r="H17" s="38" t="s">
        <v>170</v>
      </c>
      <c r="I17" s="32" t="s">
        <v>148</v>
      </c>
      <c r="W17" s="58" t="s">
        <v>256</v>
      </c>
    </row>
    <row r="18" spans="8:23" ht="25.5" x14ac:dyDescent="0.2">
      <c r="H18" s="39" t="s">
        <v>176</v>
      </c>
      <c r="I18" s="33" t="s">
        <v>150</v>
      </c>
      <c r="W18" s="58" t="s">
        <v>257</v>
      </c>
    </row>
    <row r="19" spans="8:23" x14ac:dyDescent="0.2">
      <c r="H19" s="40" t="s">
        <v>178</v>
      </c>
      <c r="I19" s="34" t="s">
        <v>152</v>
      </c>
      <c r="W19" s="58" t="s">
        <v>274</v>
      </c>
    </row>
    <row r="20" spans="8:23" x14ac:dyDescent="0.2">
      <c r="H20" s="41" t="s">
        <v>183</v>
      </c>
      <c r="I20" s="35" t="s">
        <v>154</v>
      </c>
      <c r="W20" s="58" t="s">
        <v>273</v>
      </c>
    </row>
    <row r="21" spans="8:23" x14ac:dyDescent="0.2">
      <c r="H21" s="42" t="s">
        <v>185</v>
      </c>
      <c r="I21" s="35" t="s">
        <v>155</v>
      </c>
      <c r="W21" s="58" t="s">
        <v>275</v>
      </c>
    </row>
    <row r="22" spans="8:23" x14ac:dyDescent="0.2">
      <c r="H22" s="44" t="s">
        <v>190</v>
      </c>
      <c r="I22" s="35" t="s">
        <v>156</v>
      </c>
      <c r="W22" s="58" t="s">
        <v>258</v>
      </c>
    </row>
    <row r="23" spans="8:23" x14ac:dyDescent="0.2">
      <c r="H23" s="45" t="s">
        <v>192</v>
      </c>
      <c r="I23" s="35" t="s">
        <v>160</v>
      </c>
      <c r="W23" s="58" t="s">
        <v>259</v>
      </c>
    </row>
    <row r="24" spans="8:23" x14ac:dyDescent="0.2">
      <c r="H24" s="47" t="s">
        <v>197</v>
      </c>
      <c r="I24" s="35" t="s">
        <v>157</v>
      </c>
      <c r="W24" s="58" t="s">
        <v>276</v>
      </c>
    </row>
    <row r="25" spans="8:23" x14ac:dyDescent="0.2">
      <c r="H25" s="46" t="s">
        <v>198</v>
      </c>
      <c r="I25" s="35" t="s">
        <v>158</v>
      </c>
      <c r="W25" s="58" t="s">
        <v>260</v>
      </c>
    </row>
    <row r="26" spans="8:23" x14ac:dyDescent="0.2">
      <c r="H26" s="43" t="s">
        <v>201</v>
      </c>
      <c r="I26" s="35" t="s">
        <v>159</v>
      </c>
      <c r="W26" s="58" t="s">
        <v>261</v>
      </c>
    </row>
    <row r="27" spans="8:23" x14ac:dyDescent="0.2">
      <c r="H27" s="48" t="s">
        <v>206</v>
      </c>
      <c r="I27" s="35" t="s">
        <v>154</v>
      </c>
      <c r="W27" s="58" t="s">
        <v>284</v>
      </c>
    </row>
    <row r="28" spans="8:23" x14ac:dyDescent="0.2">
      <c r="H28" s="49" t="s">
        <v>211</v>
      </c>
      <c r="I28" s="35" t="s">
        <v>155</v>
      </c>
      <c r="W28" s="58" t="s">
        <v>277</v>
      </c>
    </row>
    <row r="29" spans="8:23" x14ac:dyDescent="0.2">
      <c r="H29" s="50" t="s">
        <v>214</v>
      </c>
      <c r="I29" s="35" t="s">
        <v>156</v>
      </c>
      <c r="W29" s="58" t="s">
        <v>262</v>
      </c>
    </row>
    <row r="30" spans="8:23" x14ac:dyDescent="0.2">
      <c r="H30" s="51" t="s">
        <v>200</v>
      </c>
      <c r="I30" s="35" t="s">
        <v>160</v>
      </c>
      <c r="W30" s="58" t="s">
        <v>263</v>
      </c>
    </row>
    <row r="31" spans="8:23" x14ac:dyDescent="0.2">
      <c r="H31" s="52" t="s">
        <v>218</v>
      </c>
      <c r="I31" s="35" t="s">
        <v>157</v>
      </c>
      <c r="W31" s="58" t="s">
        <v>278</v>
      </c>
    </row>
    <row r="32" spans="8:23" x14ac:dyDescent="0.2">
      <c r="H32" s="29" t="s">
        <v>134</v>
      </c>
      <c r="I32" s="35" t="s">
        <v>158</v>
      </c>
      <c r="W32" s="58" t="s">
        <v>264</v>
      </c>
    </row>
    <row r="33" spans="8:23" x14ac:dyDescent="0.2">
      <c r="H33" s="30" t="s">
        <v>138</v>
      </c>
      <c r="I33" s="35" t="s">
        <v>159</v>
      </c>
      <c r="W33" s="58" t="s">
        <v>265</v>
      </c>
    </row>
    <row r="34" spans="8:23" x14ac:dyDescent="0.2">
      <c r="H34" s="31" t="s">
        <v>140</v>
      </c>
      <c r="I34" s="35" t="s">
        <v>154</v>
      </c>
      <c r="W34" s="58" t="s">
        <v>279</v>
      </c>
    </row>
    <row r="35" spans="8:23" x14ac:dyDescent="0.2">
      <c r="H35" s="32" t="s">
        <v>220</v>
      </c>
      <c r="I35" s="35" t="s">
        <v>155</v>
      </c>
      <c r="W35" s="58" t="s">
        <v>280</v>
      </c>
    </row>
    <row r="36" spans="8:23" x14ac:dyDescent="0.2">
      <c r="H36" s="33" t="s">
        <v>149</v>
      </c>
      <c r="I36" s="35" t="s">
        <v>156</v>
      </c>
      <c r="W36" s="58" t="s">
        <v>266</v>
      </c>
    </row>
    <row r="37" spans="8:23" x14ac:dyDescent="0.2">
      <c r="H37" s="34" t="s">
        <v>151</v>
      </c>
      <c r="I37" s="35" t="s">
        <v>160</v>
      </c>
      <c r="W37" s="58" t="s">
        <v>267</v>
      </c>
    </row>
    <row r="38" spans="8:23" x14ac:dyDescent="0.2">
      <c r="H38" s="35" t="s">
        <v>153</v>
      </c>
      <c r="I38" s="35" t="s">
        <v>157</v>
      </c>
      <c r="W38" s="58" t="s">
        <v>281</v>
      </c>
    </row>
    <row r="39" spans="8:23" x14ac:dyDescent="0.2">
      <c r="H39" s="35" t="s">
        <v>161</v>
      </c>
      <c r="I39" s="35" t="s">
        <v>158</v>
      </c>
      <c r="W39" s="58" t="s">
        <v>282</v>
      </c>
    </row>
    <row r="40" spans="8:23" x14ac:dyDescent="0.2">
      <c r="H40" s="35" t="s">
        <v>162</v>
      </c>
      <c r="I40" s="35" t="s">
        <v>159</v>
      </c>
      <c r="W40" s="58" t="s">
        <v>268</v>
      </c>
    </row>
    <row r="41" spans="8:23" x14ac:dyDescent="0.2">
      <c r="H41" s="36" t="s">
        <v>73</v>
      </c>
      <c r="I41" s="36" t="s">
        <v>163</v>
      </c>
      <c r="W41" s="58" t="s">
        <v>269</v>
      </c>
    </row>
    <row r="42" spans="8:23" x14ac:dyDescent="0.2">
      <c r="H42" s="37" t="s">
        <v>166</v>
      </c>
      <c r="I42" s="36" t="s">
        <v>164</v>
      </c>
      <c r="W42" s="58" t="s">
        <v>270</v>
      </c>
    </row>
    <row r="43" spans="8:23" x14ac:dyDescent="0.2">
      <c r="H43" s="38" t="s">
        <v>170</v>
      </c>
      <c r="I43" s="36" t="s">
        <v>165</v>
      </c>
      <c r="W43" s="58" t="s">
        <v>271</v>
      </c>
    </row>
    <row r="44" spans="8:23" ht="25.5" x14ac:dyDescent="0.2">
      <c r="H44" s="39" t="s">
        <v>176</v>
      </c>
      <c r="I44" s="37" t="s">
        <v>167</v>
      </c>
      <c r="W44" s="58" t="s">
        <v>272</v>
      </c>
    </row>
    <row r="45" spans="8:23" x14ac:dyDescent="0.2">
      <c r="H45" s="40" t="s">
        <v>178</v>
      </c>
      <c r="I45" s="37" t="s">
        <v>168</v>
      </c>
      <c r="W45" s="58" t="s">
        <v>283</v>
      </c>
    </row>
    <row r="46" spans="8:23" x14ac:dyDescent="0.2">
      <c r="H46" s="41" t="s">
        <v>183</v>
      </c>
      <c r="I46" s="37" t="s">
        <v>169</v>
      </c>
      <c r="W46" s="57" t="s">
        <v>311</v>
      </c>
    </row>
    <row r="47" spans="8:23" x14ac:dyDescent="0.2">
      <c r="H47" s="42" t="s">
        <v>185</v>
      </c>
      <c r="I47" s="38" t="s">
        <v>171</v>
      </c>
      <c r="W47" s="57" t="s">
        <v>309</v>
      </c>
    </row>
    <row r="48" spans="8:23" x14ac:dyDescent="0.2">
      <c r="H48" s="44" t="s">
        <v>190</v>
      </c>
      <c r="I48" s="38" t="s">
        <v>172</v>
      </c>
      <c r="W48" s="57" t="s">
        <v>310</v>
      </c>
    </row>
    <row r="49" spans="8:9" x14ac:dyDescent="0.2">
      <c r="H49" s="45" t="s">
        <v>192</v>
      </c>
      <c r="I49" s="38" t="s">
        <v>173</v>
      </c>
    </row>
    <row r="50" spans="8:9" x14ac:dyDescent="0.2">
      <c r="H50" s="47" t="s">
        <v>197</v>
      </c>
      <c r="I50" s="38" t="s">
        <v>174</v>
      </c>
    </row>
    <row r="51" spans="8:9" x14ac:dyDescent="0.2">
      <c r="H51" s="46" t="s">
        <v>198</v>
      </c>
      <c r="I51" s="38" t="s">
        <v>175</v>
      </c>
    </row>
    <row r="52" spans="8:9" x14ac:dyDescent="0.2">
      <c r="H52" s="43" t="s">
        <v>201</v>
      </c>
      <c r="I52" s="39" t="s">
        <v>177</v>
      </c>
    </row>
    <row r="53" spans="8:9" x14ac:dyDescent="0.2">
      <c r="H53" s="48" t="s">
        <v>206</v>
      </c>
      <c r="I53" s="39" t="s">
        <v>139</v>
      </c>
    </row>
    <row r="54" spans="8:9" x14ac:dyDescent="0.2">
      <c r="H54" s="49" t="s">
        <v>211</v>
      </c>
      <c r="I54" s="40" t="s">
        <v>179</v>
      </c>
    </row>
    <row r="55" spans="8:9" x14ac:dyDescent="0.2">
      <c r="H55" s="50" t="s">
        <v>214</v>
      </c>
      <c r="I55" s="40" t="s">
        <v>180</v>
      </c>
    </row>
    <row r="56" spans="8:9" x14ac:dyDescent="0.2">
      <c r="H56" s="51" t="s">
        <v>200</v>
      </c>
      <c r="I56" s="40" t="s">
        <v>181</v>
      </c>
    </row>
    <row r="57" spans="8:9" x14ac:dyDescent="0.2">
      <c r="H57" s="52" t="s">
        <v>218</v>
      </c>
      <c r="I57" s="40" t="s">
        <v>182</v>
      </c>
    </row>
    <row r="58" spans="8:9" x14ac:dyDescent="0.2">
      <c r="I58" s="41" t="s">
        <v>217</v>
      </c>
    </row>
    <row r="59" spans="8:9" x14ac:dyDescent="0.2">
      <c r="I59" s="41" t="s">
        <v>216</v>
      </c>
    </row>
    <row r="60" spans="8:9" x14ac:dyDescent="0.2">
      <c r="I60" s="41" t="s">
        <v>184</v>
      </c>
    </row>
    <row r="61" spans="8:9" x14ac:dyDescent="0.2">
      <c r="I61" s="42" t="s">
        <v>186</v>
      </c>
    </row>
    <row r="62" spans="8:9" x14ac:dyDescent="0.2">
      <c r="I62" s="42" t="s">
        <v>187</v>
      </c>
    </row>
    <row r="63" spans="8:9" x14ac:dyDescent="0.2">
      <c r="I63" s="42" t="s">
        <v>188</v>
      </c>
    </row>
    <row r="64" spans="8:9" x14ac:dyDescent="0.2">
      <c r="I64" s="42" t="s">
        <v>189</v>
      </c>
    </row>
    <row r="65" spans="9:9" x14ac:dyDescent="0.2">
      <c r="I65" s="44" t="s">
        <v>191</v>
      </c>
    </row>
    <row r="66" spans="9:9" x14ac:dyDescent="0.2">
      <c r="I66" s="45" t="s">
        <v>193</v>
      </c>
    </row>
    <row r="67" spans="9:9" x14ac:dyDescent="0.2">
      <c r="I67" s="45" t="s">
        <v>194</v>
      </c>
    </row>
    <row r="68" spans="9:9" x14ac:dyDescent="0.2">
      <c r="I68" s="47" t="s">
        <v>195</v>
      </c>
    </row>
    <row r="69" spans="9:9" x14ac:dyDescent="0.2">
      <c r="I69" s="47" t="s">
        <v>196</v>
      </c>
    </row>
    <row r="70" spans="9:9" x14ac:dyDescent="0.2">
      <c r="I70" s="46" t="s">
        <v>199</v>
      </c>
    </row>
    <row r="71" spans="9:9" x14ac:dyDescent="0.2">
      <c r="I71" s="43" t="s">
        <v>202</v>
      </c>
    </row>
    <row r="72" spans="9:9" x14ac:dyDescent="0.2">
      <c r="I72" s="43" t="s">
        <v>203</v>
      </c>
    </row>
    <row r="73" spans="9:9" x14ac:dyDescent="0.2">
      <c r="I73" s="43" t="s">
        <v>204</v>
      </c>
    </row>
    <row r="74" spans="9:9" x14ac:dyDescent="0.2">
      <c r="I74" s="43" t="s">
        <v>205</v>
      </c>
    </row>
    <row r="75" spans="9:9" x14ac:dyDescent="0.2">
      <c r="I75" s="48" t="s">
        <v>207</v>
      </c>
    </row>
    <row r="76" spans="9:9" x14ac:dyDescent="0.2">
      <c r="I76" s="48" t="s">
        <v>208</v>
      </c>
    </row>
    <row r="77" spans="9:9" x14ac:dyDescent="0.2">
      <c r="I77" s="48" t="s">
        <v>370</v>
      </c>
    </row>
    <row r="78" spans="9:9" x14ac:dyDescent="0.2">
      <c r="I78" s="48" t="s">
        <v>209</v>
      </c>
    </row>
    <row r="79" spans="9:9" x14ac:dyDescent="0.2">
      <c r="I79" s="48" t="s">
        <v>210</v>
      </c>
    </row>
    <row r="80" spans="9:9" x14ac:dyDescent="0.2">
      <c r="I80" s="49" t="s">
        <v>212</v>
      </c>
    </row>
    <row r="81" spans="9:9" x14ac:dyDescent="0.2">
      <c r="I81" s="49" t="s">
        <v>213</v>
      </c>
    </row>
    <row r="82" spans="9:9" x14ac:dyDescent="0.2">
      <c r="I82" s="50" t="s">
        <v>215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29</vt:i4>
      </vt:variant>
    </vt:vector>
  </HeadingPairs>
  <TitlesOfParts>
    <vt:vector size="35" baseType="lpstr">
      <vt:lpstr>Start_here</vt:lpstr>
      <vt:lpstr>Aranet Basic HW setup Base_1</vt:lpstr>
      <vt:lpstr>Aranet Cloud Connectivity</vt:lpstr>
      <vt:lpstr>30MHz</vt:lpstr>
      <vt:lpstr>Aranet Cloud Configuration</vt:lpstr>
      <vt:lpstr>Classifiers</vt:lpstr>
      <vt:lpstr>Acceleration</vt:lpstr>
      <vt:lpstr>Concentration</vt:lpstr>
      <vt:lpstr>Conductivity</vt:lpstr>
      <vt:lpstr>Conversion</vt:lpstr>
      <vt:lpstr>Current</vt:lpstr>
      <vt:lpstr>Diameter</vt:lpstr>
      <vt:lpstr>Diff.Pressure</vt:lpstr>
      <vt:lpstr>Distance</vt:lpstr>
      <vt:lpstr>Energy</vt:lpstr>
      <vt:lpstr>Flow</vt:lpstr>
      <vt:lpstr>Force</vt:lpstr>
      <vt:lpstr>Humidity</vt:lpstr>
      <vt:lpstr>Illuminance</vt:lpstr>
      <vt:lpstr>Level</vt:lpstr>
      <vt:lpstr>Power</vt:lpstr>
      <vt:lpstr>PPFD</vt:lpstr>
      <vt:lpstr>Pressure</vt:lpstr>
      <vt:lpstr>PulseCounter</vt:lpstr>
      <vt:lpstr>Radioactivity</vt:lpstr>
      <vt:lpstr>Resistance</vt:lpstr>
      <vt:lpstr>Rockwool</vt:lpstr>
      <vt:lpstr>Speed</vt:lpstr>
      <vt:lpstr>Temperature</vt:lpstr>
      <vt:lpstr>Torque</vt:lpstr>
      <vt:lpstr>Transmitter</vt:lpstr>
      <vt:lpstr>Voltage</vt:lpstr>
      <vt:lpstr>Volume</vt:lpstr>
      <vt:lpstr>VWC</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Dunce</dc:creator>
  <cp:keywords/>
  <dc:description/>
  <cp:lastModifiedBy>Autohor</cp:lastModifiedBy>
  <cp:revision/>
  <dcterms:created xsi:type="dcterms:W3CDTF">2019-07-03T20:53:32Z</dcterms:created>
  <dcterms:modified xsi:type="dcterms:W3CDTF">2023-12-13T11:11:43Z</dcterms:modified>
  <cp:category/>
  <cp:contentStatus/>
</cp:coreProperties>
</file>